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920" firstSheet="36" activeTab="40"/>
  </bookViews>
  <sheets>
    <sheet name="АГ" sheetId="1" r:id="rId1"/>
    <sheet name="АИГ" sheetId="2" r:id="rId2"/>
    <sheet name="АИЛ" sheetId="3" r:id="rId3"/>
    <sheet name="Вътрешни болести" sheetId="4" r:id="rId4"/>
    <sheet name="Гастроентерология" sheetId="5" r:id="rId5"/>
    <sheet name="Гръдна хирургия" sheetId="6" r:id="rId6"/>
    <sheet name="Детска хирургия" sheetId="7" r:id="rId7"/>
    <sheet name="Ендокринология" sheetId="8" r:id="rId8"/>
    <sheet name="Епидемиология" sheetId="9" r:id="rId9"/>
    <sheet name="Кардиология" sheetId="10" r:id="rId10"/>
    <sheet name="Клинична лаборатория" sheetId="11" r:id="rId11"/>
    <sheet name="Клинична химия" sheetId="12" r:id="rId12"/>
    <sheet name="Кожни и венерически болести" sheetId="13" r:id="rId13"/>
    <sheet name="КВБ-евро" sheetId="14" r:id="rId14"/>
    <sheet name="Медицинска паразитология" sheetId="15" r:id="rId15"/>
    <sheet name="Микробиология" sheetId="16" r:id="rId16"/>
    <sheet name="Неонатология" sheetId="17" r:id="rId17"/>
    <sheet name="Нервни болести" sheetId="18" r:id="rId18"/>
    <sheet name="Неврохирургия" sheetId="19" r:id="rId19"/>
    <sheet name="Нефрология" sheetId="20" r:id="rId20"/>
    <sheet name="Образна диагностика" sheetId="21" r:id="rId21"/>
    <sheet name="ОМ" sheetId="22" r:id="rId22"/>
    <sheet name="ОМ-евро" sheetId="23" r:id="rId23"/>
    <sheet name="Обща и кл.патология" sheetId="24" r:id="rId24"/>
    <sheet name="ОПТ" sheetId="25" r:id="rId25"/>
    <sheet name="Ортопедия" sheetId="26" r:id="rId26"/>
    <sheet name="Очни болести" sheetId="27" r:id="rId27"/>
    <sheet name="Очни болести_евро" sheetId="28" r:id="rId28"/>
    <sheet name="Педиатрия" sheetId="29" r:id="rId29"/>
    <sheet name="Пневмология" sheetId="30" r:id="rId30"/>
    <sheet name="Психиатрия" sheetId="31" r:id="rId31"/>
    <sheet name="Психиатрични грижи" sheetId="32" r:id="rId32"/>
    <sheet name="Ревматология" sheetId="33" r:id="rId33"/>
    <sheet name="Спешна медицина" sheetId="34" r:id="rId34"/>
    <sheet name="Съдова хирургия" sheetId="35" r:id="rId35"/>
    <sheet name="Трансфузионна хематология" sheetId="36" r:id="rId36"/>
    <sheet name="Трудова медицина" sheetId="37" r:id="rId37"/>
    <sheet name="УНГ" sheetId="38" r:id="rId38"/>
    <sheet name="УНГ-евро" sheetId="39" r:id="rId39"/>
    <sheet name="Урология" sheetId="40" r:id="rId40"/>
    <sheet name="ФРМ" sheetId="41" r:id="rId41"/>
    <sheet name="Хирургия" sheetId="42" r:id="rId42"/>
    <sheet name="Хранене и диететика" sheetId="43" r:id="rId43"/>
  </sheets>
  <definedNames>
    <definedName name="_xlnm.Print_Area" localSheetId="2">'АИЛ'!$A$1:$F$7</definedName>
    <definedName name="_xlnm.Print_Area" localSheetId="3">'Вътрешни болести'!$A$5:$F$27</definedName>
    <definedName name="_xlnm.Print_Area" localSheetId="9">'Кардиология'!$A$1:$F$5</definedName>
    <definedName name="_xlnm.Print_Area" localSheetId="17">'Нервни болести'!$A$1:$F$23</definedName>
    <definedName name="_xlnm.Print_Area" localSheetId="21">'ОМ'!$A$3:$F$35</definedName>
    <definedName name="_xlnm.Print_Area" localSheetId="29">'Пневмология'!$A$1:$F$5</definedName>
    <definedName name="_xlnm.Print_Area" localSheetId="31">'Психиатрични грижи'!$A$1:$F$21</definedName>
    <definedName name="_xlnm.Print_Area" localSheetId="30">'Психиатрия'!$A$1:$F$19</definedName>
    <definedName name="_xlnm.Print_Area" localSheetId="34">'Съдова хирургия'!$A$1:$F$5</definedName>
    <definedName name="_xlnm.Print_Area" localSheetId="38">'УНГ-евро'!$A$1:$F$39</definedName>
    <definedName name="_xlnm.Print_Area" localSheetId="42">'Хранене и диететика'!$A$1:$I$32</definedName>
  </definedNames>
  <calcPr fullCalcOnLoad="1"/>
</workbook>
</file>

<file path=xl/sharedStrings.xml><?xml version="1.0" encoding="utf-8"?>
<sst xmlns="http://schemas.openxmlformats.org/spreadsheetml/2006/main" count="1500" uniqueCount="438">
  <si>
    <t>Кардиохирургия - клапни протези, коронарна реваскуларизация;Клапни балонни дилатации при клапни стенози на сърцето;Проблеми на оперирано сърце;Диспансерен контрол</t>
  </si>
  <si>
    <t>Антиаритмични медикаментозни средства;Проаритмии;Немедикаментозни методи за лечение на проаритмии;Брадиаритмии;Кардиоелектрошокова терапия;Проводни нарушения - SA, AV - нодални, интракамерни.</t>
  </si>
  <si>
    <t>Антибрадикардна кардиостимулация.Внезапна сърдечна смърт.Кардио-пулмонална ресусцитация.Артериална хипертония – есенциална.Артериална хипертония – симптоматична.Артериална хипертония - алгоритъм на поведение.</t>
  </si>
  <si>
    <t>Дислипидемии.Дислипидемии – лечение.Атеросклероза- патогенеза.Атеросклероза - клинични форми.ИБС: класификация, епидемиология, рискови фактори.ИБС. Стабилна стенокардия.Вазоспастична ангина пекторис. Микроваскуларна ангина.</t>
  </si>
  <si>
    <t>ОКС. Нестабилна стенокардия. ОКС.   Остър   миокарден   инфаркт   без   ST    eлевация.   ОКС.   Остър   миокарден   инфаркт  с   ST    eлевация.ОКС.   Остър   миокарден   инфаркт   без   ST    eлевация – лечение.ОКС.   Остър   миокарден   инфаркт  с   ST   eлевацият – лечение.</t>
  </si>
  <si>
    <t>ОМИ. Усложнения и тяхното лечение.Тромболитична  терапия  при STEMI.PCI  - показания, рискове, резултати.Оперативно лечение на коронарната болест на сърцето.Рехабилитация след ОМИ.Профилактика на атеросклерозата - първична и вторична.Инфекциозен  ендокардит</t>
  </si>
  <si>
    <t>Пулмонална артериална хипертонияПринципи на лечение на пулмоналната артериална хипертонияОстро   белодробно   сърце.   Хронично белодробно сърце.Белодробен тромбоемболизъм.Патофизиология  на  хемостазата.Лечение с антикоагуланти. НОАК.</t>
  </si>
  <si>
    <t>Болести на аортата.Артериална хипертония и бременност.ИБС и бременност.Придобити клапни пороци и бременност.Антиаритмична терапия и бременност.Сърдечна недостатъчност и бременност.</t>
  </si>
  <si>
    <t>Методи за изследване на периферната хемодинамика.Интензивни  грижи  при  сърдечно-съдови  заболявания.Заболявания на артериите и вените.     Биохимични сърдечни маркери.Диабет,  метаболитен  синдром  и  сърдечно-съдови  заболявания.</t>
  </si>
  <si>
    <t>Оценка на сърдечно-съдовия риск при несърдечни операции.Оценка на сърдечно-съдовия риск при сърдечни операции.Електрофизиологично изследване на сърцетоОснови на ЕхоКГ.ЕХоКГ- ка оценка на ЛК и ДК функцияЕХоКГ- ка оценка на клапни лезииТрудово-лекарска експертиза</t>
  </si>
  <si>
    <t>Оперативно лечение на  заболяванията на слухов и вестибуларен анализатор  Част 1 и Част 2</t>
  </si>
  <si>
    <r>
      <t xml:space="preserve">Неклинична специалност </t>
    </r>
    <r>
      <rPr>
        <b/>
        <sz val="11"/>
        <color indexed="8"/>
        <rFont val="Calibri"/>
        <family val="2"/>
      </rPr>
      <t>Хранене и диететика</t>
    </r>
  </si>
  <si>
    <r>
      <t>1.1.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Обща част</t>
    </r>
  </si>
  <si>
    <t xml:space="preserve">Модул 4. ХРАНЕНЕ И ЗДРАВЕН РИСК. ДИЕТОТЕРАПИЯ  </t>
  </si>
  <si>
    <r>
      <t xml:space="preserve">Клинична специалност </t>
    </r>
    <r>
      <rPr>
        <b/>
        <sz val="11"/>
        <color indexed="8"/>
        <rFont val="Calibri"/>
        <family val="2"/>
      </rPr>
      <t>Ендокринология и болести на обмяната</t>
    </r>
  </si>
  <si>
    <t>Ендокринен панкреас, Хиперлипопротеинемии, затлъстяване</t>
  </si>
  <si>
    <t>Клинична физиология и патофизиология; Клинична фармакология; Физика за анестезиолози и апарати; Обща анестезиология.</t>
  </si>
  <si>
    <t>II година</t>
  </si>
  <si>
    <t>Обща анестезиология; Специална анестезиология.</t>
  </si>
  <si>
    <t>I.Невроанатомия и неврофизиология</t>
  </si>
  <si>
    <t>II.Невротравматология - ЧМТ</t>
  </si>
  <si>
    <t>III.Невроонкология</t>
  </si>
  <si>
    <t>IV.Съдови заболявания на ЦНС</t>
  </si>
  <si>
    <t>Невроендоскопия</t>
  </si>
  <si>
    <t>Усложнения при болни с НХ заболявания</t>
  </si>
  <si>
    <t>Спешна медицина</t>
  </si>
  <si>
    <t xml:space="preserve">Пневмология и фтизиатрия </t>
  </si>
  <si>
    <t>Клинична алергология</t>
  </si>
  <si>
    <t>Образна диагностика</t>
  </si>
  <si>
    <t>Обща и клинична патология</t>
  </si>
  <si>
    <t>Основен курс по АГ – І част</t>
  </si>
  <si>
    <t>II. Управление на клиничната лаборатория и осигуряване на качеството - 6 месеца</t>
  </si>
  <si>
    <t>III. Клинична химия - 18 месеца</t>
  </si>
  <si>
    <t>IV. Лабораторна хематология и хемостаза - 12 месеца</t>
  </si>
  <si>
    <t>V. Клинично-лабораторно изследване на урина - 7 месеца</t>
  </si>
  <si>
    <t>Методи на изследване на слухов и вестибуларен анализатор</t>
  </si>
  <si>
    <t>Клинична специалност  Психиатрични грижи ( за медицински сестри и фелдшери )</t>
  </si>
  <si>
    <t>Обща част</t>
  </si>
  <si>
    <t>Модул 1 . Теоретични основи на психиатричните грижи</t>
  </si>
  <si>
    <t xml:space="preserve">Модул 2 . Формиране на нагласи и умения за терапевтична комуникация </t>
  </si>
  <si>
    <t xml:space="preserve">Модул 3 . Общи клинични умения в психиатричните грижи </t>
  </si>
  <si>
    <t>Специална част</t>
  </si>
  <si>
    <t xml:space="preserve">Модул 4 .Интервенции в областта на психиатричните грижи </t>
  </si>
  <si>
    <t xml:space="preserve">Модул 5 .Процедури от областта на психиатричните грижи във фази на остър срив , стабилизиране и ремисия </t>
  </si>
  <si>
    <t xml:space="preserve">Модул 6 . Специализирани клинико - терапевтични умения </t>
  </si>
  <si>
    <t>Модул 8 . Психофармакология</t>
  </si>
  <si>
    <t>Общи принципи на реанимацията и интензивното лечение при спешни състояния</t>
  </si>
  <si>
    <t>в присъствени дни</t>
  </si>
  <si>
    <t>в академични часове</t>
  </si>
  <si>
    <t>I година</t>
  </si>
  <si>
    <t>Анатомия на трахея, бронхи и хранопровод</t>
  </si>
  <si>
    <r>
      <t xml:space="preserve">Клинична специалност </t>
    </r>
    <r>
      <rPr>
        <b/>
        <sz val="11"/>
        <color indexed="8"/>
        <rFont val="Calibri"/>
        <family val="2"/>
      </rPr>
      <t>Нефрология</t>
    </r>
  </si>
  <si>
    <r>
      <t xml:space="preserve">Клинична специалност </t>
    </r>
    <r>
      <rPr>
        <b/>
        <sz val="11"/>
        <color indexed="8"/>
        <rFont val="Calibri"/>
        <family val="2"/>
      </rPr>
      <t xml:space="preserve">Образна диагностика </t>
    </r>
  </si>
  <si>
    <t>Полови жлези. Щитовидна жлеза. Паращитовидни жлези и коциево-фосфорна обмяна</t>
  </si>
  <si>
    <t>Модул IV. Трудово-медицински проблеми, свързани с химични и биологични агенти на работната среда - 120 ч. Срок на обучение по IV модул -10 месеца</t>
  </si>
  <si>
    <t xml:space="preserve">Дерматози в зависимост от топографската локализация - болести на космите, на ноктите, на мастните жлези, на потните жлези, на устните, стоматити, глосити, афти, невенерични болести на външните гениталии, съдови заболявания, сексуални проблеми у мъжа(андрология), ано-ректални синдроми </t>
  </si>
  <si>
    <t>Системни заболявания, ангажиращи и кожата - болести на съединителната тъкан, болести на обмяната, кожни прояви при вътрешни болести, орални прояви при системни болести, психосоматични дерматози, възрастово обусловени дерматози</t>
  </si>
  <si>
    <t>ІI година</t>
  </si>
  <si>
    <t>ІII година</t>
  </si>
  <si>
    <t>Приложение № 1 към Договор ………………………./………………..г.</t>
  </si>
  <si>
    <t xml:space="preserve">План-справка </t>
  </si>
  <si>
    <r>
      <t xml:space="preserve">Клинична специалност </t>
    </r>
    <r>
      <rPr>
        <b/>
        <sz val="11"/>
        <color indexed="8"/>
        <rFont val="Calibri"/>
        <family val="2"/>
      </rPr>
      <t>Анестезиология и интензивни грижи</t>
    </r>
  </si>
  <si>
    <t>Неклинична специалност - Епидемиология на инфекциозните болести (теоретично обучение-2 месеца)</t>
  </si>
  <si>
    <t>I. Аналитична химия, аналитични принципи и техники - 5 месеца</t>
  </si>
  <si>
    <t>Модул V. Оценка на здравното състояниеи експертиза на работоспособността - 36 часа Срок на обучение по V модул – 3 месеца</t>
  </si>
  <si>
    <r>
      <t xml:space="preserve">Клинична специалност </t>
    </r>
    <r>
      <rPr>
        <b/>
        <sz val="11"/>
        <color indexed="8"/>
        <rFont val="Calibri"/>
        <family val="2"/>
      </rPr>
      <t>Физикална и рехабилитационна медицина</t>
    </r>
  </si>
  <si>
    <t>Обща хирургия -  Коремна стена, ГИТ</t>
  </si>
  <si>
    <t>Обща хирургия - Черен дроб, жлъчка, панкреас</t>
  </si>
  <si>
    <t>Обща хирургия - Онкология, трансплантология</t>
  </si>
  <si>
    <t>Особености на детската хирургия – общи положения. Шия – вродени и придобити заболявания</t>
  </si>
  <si>
    <t>Детска Гръдна хирургия– вродени и придобити заболявания на гръдния кош, медиастинума и белите дробове.</t>
  </si>
  <si>
    <t>Новорожденска и кърмаческа хирургия - Вродени аномалии на коремната стена и  гастроинтестиналния тракт</t>
  </si>
  <si>
    <t>Детска коремна хирургия – придобити заболявания на ГИТ</t>
  </si>
  <si>
    <t>Детски тумори</t>
  </si>
  <si>
    <t>Пластична хирургия и изгаряния в детската възраст</t>
  </si>
  <si>
    <t>Детска Урология</t>
  </si>
  <si>
    <t>Детска Ортопедия и травматология</t>
  </si>
  <si>
    <t>Детска неврохирургия, Лицево-челюстна хирургия</t>
  </si>
  <si>
    <r>
      <t xml:space="preserve">Клинична специалност </t>
    </r>
    <r>
      <rPr>
        <b/>
        <sz val="11"/>
        <color indexed="8"/>
        <rFont val="Calibri"/>
        <family val="2"/>
      </rPr>
      <t>Детска хирургия</t>
    </r>
  </si>
  <si>
    <t>Анестезия, интензивно лечение в детската възраст</t>
  </si>
  <si>
    <r>
      <t xml:space="preserve">Клинична специалност </t>
    </r>
    <r>
      <rPr>
        <b/>
        <sz val="11"/>
        <color indexed="8"/>
        <rFont val="Calibri"/>
        <family val="2"/>
      </rPr>
      <t>Урология</t>
    </r>
  </si>
  <si>
    <t>Методи на изследване на фаринкс и тонзили</t>
  </si>
  <si>
    <t>Анатомия на ларинкс и шия</t>
  </si>
  <si>
    <t>Основи на секционната техника и макроскопската диагностика</t>
  </si>
  <si>
    <t>Основи на патологията - част II - възпаление, имунопатология, компенсаторно възстановителни процеси и туморен растеж</t>
  </si>
  <si>
    <t>Клинична патология на нервната система</t>
  </si>
  <si>
    <t>Клинична патология на храносмилателната система</t>
  </si>
  <si>
    <t>Клинична патология на кръвотворната система</t>
  </si>
  <si>
    <t>Клинична патология на кожата и ОДА</t>
  </si>
  <si>
    <t>Клинична патология на инфекциозните болести</t>
  </si>
  <si>
    <t>Съдебна медицина и деонтология</t>
  </si>
  <si>
    <t>III година</t>
  </si>
  <si>
    <t>Реанимация и интензивно лечение</t>
  </si>
  <si>
    <t>Семинар</t>
  </si>
  <si>
    <t>Остри разстройства на личността. Активни психотични състояния и депресии. Организация и принципи на оказване на спешна медицинска помощ при бедствени ситуации. Съдебно-медицински експертизи. Правна уредна на спешната помощ</t>
  </si>
  <si>
    <t xml:space="preserve">Неинфекциозни дерматози с известна етиология - дерматози, предизвикани от фактори на околната среда ;фотодерматози, фитофотодерматози, контактен дерматит, професионални дерматози, екземи, дерматози със смутена реактивност, лекарствени дерматози. Генодерматози </t>
  </si>
  <si>
    <t>Основен курс по АГ – ІІ част</t>
  </si>
  <si>
    <r>
      <t xml:space="preserve">Клинична специалност </t>
    </r>
    <r>
      <rPr>
        <b/>
        <sz val="11"/>
        <color indexed="8"/>
        <rFont val="Calibri"/>
        <family val="2"/>
      </rPr>
      <t>Обща и клинична патология</t>
    </r>
  </si>
  <si>
    <t>Основи на патологията - част I - клетъчни и извън клетъчни увреждания</t>
  </si>
  <si>
    <t>Клинична патология - част I - заболявания на сърдечно-съдовата система</t>
  </si>
  <si>
    <t>Клинична патология - част II- заболявания на и дихателна система</t>
  </si>
  <si>
    <t>Клинична патология - част III- заболявания на отделителната и полова, система;</t>
  </si>
  <si>
    <t>Клинична патология - част IV- заболявания на ендокринна с-ма и патология на бременността и новороденото</t>
  </si>
  <si>
    <t>Клинична специалност Ортопедия и травматология</t>
  </si>
  <si>
    <t>Генетика на сърдечно-съдовите заболявания;Електрокардиография и Холтер ЕКГ;Работна проба при диагностиката на ССЗ;Ехокардиография при диагностиката на ССЗ;Електрофизиологично изследване на сърцето;Сърдечна катетеризация</t>
  </si>
  <si>
    <t>ІV година</t>
  </si>
  <si>
    <t>Кардиология</t>
  </si>
  <si>
    <t>Клинична хематология</t>
  </si>
  <si>
    <t>Нефрология</t>
  </si>
  <si>
    <t>І година</t>
  </si>
  <si>
    <t>Основи на хирургията</t>
  </si>
  <si>
    <t>Хирургична Онкология; Трансплантология и имунология</t>
  </si>
  <si>
    <t>ІІ година</t>
  </si>
  <si>
    <t>Травматизъм;Рани;Хирургична инфекция</t>
  </si>
  <si>
    <t>Анестезия; Интензивно лечение на хирургичния пациент; Основни лекции в различни области на хирургията</t>
  </si>
  <si>
    <t>Ортопедия и Травматология</t>
  </si>
  <si>
    <t>Индивидуално обучение</t>
  </si>
  <si>
    <t xml:space="preserve">Клинична нефрология </t>
  </si>
  <si>
    <t>Бъбречно очистващи методи</t>
  </si>
  <si>
    <r>
      <t xml:space="preserve">Клинична специалност </t>
    </r>
    <r>
      <rPr>
        <b/>
        <sz val="11"/>
        <color indexed="8"/>
        <rFont val="Calibri"/>
        <family val="2"/>
      </rPr>
      <t>Акушерство и гинекология</t>
    </r>
  </si>
  <si>
    <t>IV година</t>
  </si>
  <si>
    <t>Спешни сърдечно-съдови и белодробни състояния и синдроми. Алергични заболявания и интоксикации. Критични инфекциозни състояния</t>
  </si>
  <si>
    <t>МодулV:Физиопрофилактика</t>
  </si>
  <si>
    <t>МодулVI:Рехабилитация</t>
  </si>
  <si>
    <t>Модул VII: Неврология</t>
  </si>
  <si>
    <t>Модул VIII: Ортопедия и травматология</t>
  </si>
  <si>
    <t>Модул IX : Вътрешни болести</t>
  </si>
  <si>
    <t>Основен курс-обща част</t>
  </si>
  <si>
    <t>Модул X : ФТР при вътрешни заболявания</t>
  </si>
  <si>
    <t>Модул XI:ФТР при неврологични заболявания</t>
  </si>
  <si>
    <t>Модул XII:ФТР при ортопедични и травматологични заболявания</t>
  </si>
  <si>
    <t>Специален курс</t>
  </si>
  <si>
    <t>Модул XIII:ФТР при хирургични заболявания</t>
  </si>
  <si>
    <t>Модул XIV: ФТР при урологични и гинекологични заболявания</t>
  </si>
  <si>
    <t>Модул XV : ФТР при заболявания в детска възраст</t>
  </si>
  <si>
    <t>Модул XVI: ФТР при кожни заболявания  и в гериатрията</t>
  </si>
  <si>
    <t>Модул XVII : ФТР при УНГ и очни заболявания</t>
  </si>
  <si>
    <t>Патофизиология на слухов и вестибуларен анализатор</t>
  </si>
  <si>
    <t xml:space="preserve">Консервативно лечение на  заболяванията на слухов и вестибуларен анализатор </t>
  </si>
  <si>
    <t>№</t>
  </si>
  <si>
    <t>Форма на теоретично обучение</t>
  </si>
  <si>
    <t>Наименование</t>
  </si>
  <si>
    <t>Продължителност</t>
  </si>
  <si>
    <t>Модул I. Основни принципи на трудовата медицина и организация на дейностите по осигуряване на здраве и безопасност при работа - 36 ч. Срок на обучение по I модул - 3 месеца</t>
  </si>
  <si>
    <t>Модул II. Трудово-медицински проблеми, свързани с факторите на трудовия процес – Физиология и психология на труда - 120 ч. Срок на обучение по II модул - 10 месеца</t>
  </si>
  <si>
    <t>Клинична специалност  Операционна и превързочна техника</t>
  </si>
  <si>
    <t xml:space="preserve">     1.Субмодул : Кардиология </t>
  </si>
  <si>
    <t xml:space="preserve">     2.Субмодул : Пневмология</t>
  </si>
  <si>
    <t xml:space="preserve">     3.Субмодул : Ендокринология</t>
  </si>
  <si>
    <t xml:space="preserve">     4.Субмодул : Гастроентерология</t>
  </si>
  <si>
    <t xml:space="preserve">     5.Субмодул : Нефрология</t>
  </si>
  <si>
    <t xml:space="preserve">     6.Субмодул : Хематология</t>
  </si>
  <si>
    <t xml:space="preserve">     7.Субмодул : Ревматология</t>
  </si>
  <si>
    <t xml:space="preserve">     1.Субмодул : Обща хирургия</t>
  </si>
  <si>
    <t xml:space="preserve">     2.Субмодул : Ортопедия и травматология</t>
  </si>
  <si>
    <t xml:space="preserve">     3.Субмодул : Урология</t>
  </si>
  <si>
    <t>Клинична лаборатория</t>
  </si>
  <si>
    <t>Специализиран курс</t>
  </si>
  <si>
    <t>ТРАКИЙСКИ УНИВЕРСИТЕТ - МЕДИЦИНСКИ ФАКУЛТЕТ - СТАРА ЗАГОРА</t>
  </si>
  <si>
    <t>Пластично-възстановителна хирургия</t>
  </si>
  <si>
    <t>I Модул : Основи на общата медицина</t>
  </si>
  <si>
    <t>II Модул : Вътрешни болести</t>
  </si>
  <si>
    <t>XII Модул : Физикална и рехабилитационна медицина иа курортология</t>
  </si>
  <si>
    <t>XI Модул : Инфекциозни болести и епидемиология</t>
  </si>
  <si>
    <t>III Модул :  Детски болести</t>
  </si>
  <si>
    <t>IV Модул : Хирургия , урология и ортопедия и травматология</t>
  </si>
  <si>
    <t xml:space="preserve">V Модул : Акушерство , гинекология и семейно планиране </t>
  </si>
  <si>
    <t xml:space="preserve">VI Модул : Нервни болести </t>
  </si>
  <si>
    <t>VII Модул : Психиатрия и психология</t>
  </si>
  <si>
    <t xml:space="preserve">VIII Модул : Ушно - носно - гърлени болести </t>
  </si>
  <si>
    <t>IX Модул : Очни болести</t>
  </si>
  <si>
    <t>X Модул : Кожни и венериески болести</t>
  </si>
  <si>
    <t xml:space="preserve">Хипоталамо-хипофизна система. Надбъбречни жлези </t>
  </si>
  <si>
    <t>Модул I : Кинезитерапия</t>
  </si>
  <si>
    <t>Модул II : Терапия с преформирани физикални фактори</t>
  </si>
  <si>
    <t xml:space="preserve">Модул 7 . Практикум по водене на случай </t>
  </si>
  <si>
    <t>ВСИЧКО</t>
  </si>
  <si>
    <t>Модул ІV. Анестезиологични техники и фармакология</t>
  </si>
  <si>
    <t>Модул V. Наблюдение и интензивни грижи за пациента</t>
  </si>
  <si>
    <t>Модул VІ. Кардиопулмонална ресусцитация</t>
  </si>
  <si>
    <t>Модул ІІІ. Болнична хигиена</t>
  </si>
  <si>
    <t>Модул III : Хидро- и термотерапия</t>
  </si>
  <si>
    <t>МодулIV: Курортология</t>
  </si>
  <si>
    <t>Модул 1. Обща епидемиология</t>
  </si>
  <si>
    <t>Модул 2. Специална епидемиология</t>
  </si>
  <si>
    <t>Модул III. Трудово-медицински проблеми, свързани с физични фактори и  прах - 120 ч. Срок на обучение по III модул – 10 месеца</t>
  </si>
  <si>
    <t>Урология</t>
  </si>
  <si>
    <t>Хирургични заболявания на черен дроб, жлъчна система, панкреас и далак; Остър хирургичен корем</t>
  </si>
  <si>
    <t>Модул VI. Професионални болести – 24 ч. Срок на обучение по модул VI – 2 месеца</t>
  </si>
  <si>
    <t>Спешна неврология и неврохирургия. Лицеви травми, спешни УНГ и очни състояния</t>
  </si>
  <si>
    <t>Травми и остри заболявания на мускуло-скелетния апарат. Травми на съдове и вътрешни органи. Съчетани травми. Термични травми</t>
  </si>
  <si>
    <r>
      <t xml:space="preserve">Клинична специалност </t>
    </r>
    <r>
      <rPr>
        <b/>
        <sz val="11"/>
        <color indexed="8"/>
        <rFont val="Calibri"/>
        <family val="2"/>
      </rPr>
      <t>Очни болести</t>
    </r>
  </si>
  <si>
    <r>
      <t xml:space="preserve">Клинична специалност </t>
    </r>
    <r>
      <rPr>
        <b/>
        <sz val="11"/>
        <color indexed="8"/>
        <rFont val="Calibri"/>
        <family val="2"/>
      </rPr>
      <t>Спешна медицина</t>
    </r>
  </si>
  <si>
    <t>Оперативно лечение на  заболяванията на нос и околоносни кухини - Част 1 и Част 2</t>
  </si>
  <si>
    <t>Анатомия на фаринкс и тонзили</t>
  </si>
  <si>
    <t>чужденци</t>
  </si>
  <si>
    <r>
      <t xml:space="preserve">Клинична специалност </t>
    </r>
    <r>
      <rPr>
        <b/>
        <sz val="11"/>
        <color indexed="8"/>
        <rFont val="Calibri"/>
        <family val="2"/>
      </rPr>
      <t>Анестезиология и интензивно лечение</t>
    </r>
  </si>
  <si>
    <t xml:space="preserve">     1.Субмодул : Инфекциозни болести</t>
  </si>
  <si>
    <t xml:space="preserve">     2.Субмодул : Епидемиология на инфекциозните заболявания</t>
  </si>
  <si>
    <r>
      <t xml:space="preserve">Клинична специалност </t>
    </r>
    <r>
      <rPr>
        <b/>
        <sz val="11"/>
        <color indexed="8"/>
        <rFont val="Calibri"/>
        <family val="2"/>
      </rPr>
      <t>Клинична лаборатория</t>
    </r>
  </si>
  <si>
    <t>Спешна педиатрия. Спешни акушеро-гинекологични състояния. Спешна ендокринология. Метаболитни нарушения</t>
  </si>
  <si>
    <t>Кожни малформации и онкодерматози - наследствени дерматози, невуси, невусни болестии синдроми; съдови малформации, доброкачествени тумори на кожата, хистиоцитози, мастоцитози, преканцерози, епителнизлокачествени тумори на кожата, малигнен меланом, злокачествени меземхимни тумори, кожни лимфоми, хипереозинофилни състояния</t>
  </si>
  <si>
    <t xml:space="preserve">Специална паразитология </t>
  </si>
  <si>
    <t>Основен курс по АГ – ІІІ част</t>
  </si>
  <si>
    <t>Обща паразитология и математико-статистически методи</t>
  </si>
  <si>
    <r>
      <t xml:space="preserve">II Модул: Патогенеза, имунитет и клиника на паразитозите. Принципи на терапията, химиопрофилактиката и диспансеризацията на паразитните болести. </t>
    </r>
  </si>
  <si>
    <t>Интензивно лечение</t>
  </si>
  <si>
    <t>Гастроентерология</t>
  </si>
  <si>
    <t>Ендокринология и болести на обмяната</t>
  </si>
  <si>
    <t>Ревматология</t>
  </si>
  <si>
    <t>V година</t>
  </si>
  <si>
    <t>Обща неврология - II част</t>
  </si>
  <si>
    <t>Клинична неврология - I част</t>
  </si>
  <si>
    <t>Клинична неврология - II част</t>
  </si>
  <si>
    <t>Факултативно обучение</t>
  </si>
  <si>
    <t>Тематични курсове</t>
  </si>
  <si>
    <t>Обща неврология - I част</t>
  </si>
  <si>
    <t xml:space="preserve">Модул 1. ОСНОВИ НА ХРАНЕНЕТО </t>
  </si>
  <si>
    <t>1.2. Енергия и хранителни вещества</t>
  </si>
  <si>
    <t>1.3. Хранознание</t>
  </si>
  <si>
    <t xml:space="preserve">Модул 2. БЕЗОПАСНОСТ И КОНТРОЛ НА ХРАНИТЕ </t>
  </si>
  <si>
    <t>2.1. Биологични контаминанти в храните и профилактика на заболяванията от тях</t>
  </si>
  <si>
    <t>2.2. Химични контаминанти в храните и профилактика на болестите, произтичащи от тях</t>
  </si>
  <si>
    <t>2.3. Контрол на хранителните продукти по цялата хранителна верига - производство, съхранение и реализация</t>
  </si>
  <si>
    <t>Модул 3. ХРАНИТЕЛНИ ПОТРЕБНОСТИ И ПРЕПОРЪКИ ЗА ХРАНЕНЕ ПРИ РАЗЛИЧНИ ГРУПИ ОТ НАСЕЛЕНИЕТО</t>
  </si>
  <si>
    <t xml:space="preserve">3.1. Хранителни потребности на различни групи от населението </t>
  </si>
  <si>
    <t>3.2. Хранене, околна среда и здраве</t>
  </si>
  <si>
    <t>3.3. Хранене при различна физическа активност и спорт</t>
  </si>
  <si>
    <t>4.1. Хранителен дисбаланс</t>
  </si>
  <si>
    <t>4.2. Храненето в етиологията и превенцията на заболяванията</t>
  </si>
  <si>
    <t xml:space="preserve">4.3. Диететика </t>
  </si>
  <si>
    <t xml:space="preserve">Модул 5. ХРАНИТЕЛНА ЕПИДЕМИОЛОГИЯ И ХРАНИТЕЛНА ПОЛИТИКА  </t>
  </si>
  <si>
    <t>5.1. Хранителна епидемиология</t>
  </si>
  <si>
    <t>5.2. Хранителна политика</t>
  </si>
  <si>
    <t>Продължителност теория</t>
  </si>
  <si>
    <t>Продължителност практика</t>
  </si>
  <si>
    <t>Форма на обучение</t>
  </si>
  <si>
    <t>Лекционен курс/практика</t>
  </si>
  <si>
    <t>Патофизиология на хемостазата;Остра сърдечна недостатъчност;Хронична сърдечна недостатъчност;Ревматизъм и ревмокардит;Митрална стеноза;Митрална инсуфициенция;Аортна стеноза;Аортна инсуфициенция;Трикуспидална стеноза;Трикуспидална инсуфициенция</t>
  </si>
  <si>
    <r>
      <t xml:space="preserve">Клинична специалност </t>
    </r>
    <r>
      <rPr>
        <b/>
        <sz val="11"/>
        <color indexed="8"/>
        <rFont val="Calibri"/>
        <family val="2"/>
      </rPr>
      <t>Кардиология</t>
    </r>
  </si>
  <si>
    <t>Обща микробиология</t>
  </si>
  <si>
    <t>Антимикробна химиотерапия</t>
  </si>
  <si>
    <t>Инфекция и имунитет</t>
  </si>
  <si>
    <t>Специална микробиология - част I</t>
  </si>
  <si>
    <t>Специална микробиология - част II</t>
  </si>
  <si>
    <t>Клинична микробиология</t>
  </si>
  <si>
    <t>Обща ендокринология</t>
  </si>
  <si>
    <t>Обща дерматология - анатомия, физиология, пропедевтика, диагностика, медикаментозна терапия, дерматохирургия, физиолечение</t>
  </si>
  <si>
    <t>Инфекциозни дерматози - етиология, епидемиология, диагностика и терапия</t>
  </si>
  <si>
    <t>Полово предавани болести - етиология, епидемиология, диагностика и терапия</t>
  </si>
  <si>
    <t>Дерматози с обща клинико - морфогична симптоматология - еритемни, дисхромии, хеморагични, еритемо - сквамозни, еритемо - папуло сквамози, папулозни, булозни, асептични пустолози, атрофии, склерози и хипертрофии, целулити, хиподермити, грануломатози</t>
  </si>
  <si>
    <t>Детска хирургия</t>
  </si>
  <si>
    <t>Педиатрия</t>
  </si>
  <si>
    <t xml:space="preserve">I Модул: Медицинска протозоология </t>
  </si>
  <si>
    <t xml:space="preserve">II Модул: Медицинска хелминтология </t>
  </si>
  <si>
    <t xml:space="preserve">III Модул: Медицинска зоология и арахноентомология </t>
  </si>
  <si>
    <t xml:space="preserve">IV Модул: Обща епидемиология и епидемичен процес при паразитозите. Природна огнищност. Математико-статистически методи, използвани в паразитологията </t>
  </si>
  <si>
    <t xml:space="preserve">Неинфекциозни дерматози с известна етиология - дерматози, предизвикани от фактори на околната среда;фотодерматози, фитофотодерматози, контактен дерматит, професионални дерматози, екземи, дерматози със смутена реактивност, лекарствени дерматози. Генодерматози </t>
  </si>
  <si>
    <t>IV. Ллабораторна хематология и хемостаза - 3 месеца</t>
  </si>
  <si>
    <t>V. Клинико-лабораторно изследване на урина - 4 месеца</t>
  </si>
  <si>
    <t>Детска кардиохирургия</t>
  </si>
  <si>
    <t xml:space="preserve">Реанимация и интензивна терапия при сърдечно-съдови и белодробни спешни състояния и синдроми </t>
  </si>
  <si>
    <r>
      <t xml:space="preserve">Клинична специалност </t>
    </r>
    <r>
      <rPr>
        <b/>
        <sz val="11"/>
        <color indexed="8"/>
        <rFont val="Calibri"/>
        <family val="2"/>
      </rPr>
      <t>Хирургия</t>
    </r>
  </si>
  <si>
    <r>
      <t xml:space="preserve">Клинична специалност </t>
    </r>
    <r>
      <rPr>
        <b/>
        <sz val="11"/>
        <color indexed="8"/>
        <rFont val="Calibri"/>
        <family val="2"/>
      </rPr>
      <t xml:space="preserve">Ушно - носно - гърлени болести </t>
    </r>
  </si>
  <si>
    <t>Модул VIII. Промоция на здравето на работното място (ПЗРМ) - 36ч. Срок на обучение - 3 месеца</t>
  </si>
  <si>
    <t>Модул VII. Оценка на работното място, оценка и управление на риска при работа - 84 ч.Срок на обучение - 7 месеца</t>
  </si>
  <si>
    <r>
      <t xml:space="preserve">Клинична специалност </t>
    </r>
    <r>
      <rPr>
        <b/>
        <sz val="11"/>
        <color indexed="8"/>
        <rFont val="Calibri"/>
        <family val="2"/>
      </rPr>
      <t>Трудова медицина</t>
    </r>
  </si>
  <si>
    <r>
      <t xml:space="preserve">Клинична специалност </t>
    </r>
    <r>
      <rPr>
        <b/>
        <sz val="11"/>
        <color indexed="8"/>
        <rFont val="Calibri"/>
        <family val="2"/>
      </rPr>
      <t>Кожни и венерически болести</t>
    </r>
  </si>
  <si>
    <r>
      <t xml:space="preserve">Такса, определена от висшето училище/ВМА по реда на чл. 40, ал. 1 и ал. 2 на Наредба № 1 от 22.01.2015г.  </t>
    </r>
    <r>
      <rPr>
        <b/>
        <sz val="11"/>
        <color indexed="8"/>
        <rFont val="Calibri"/>
        <family val="2"/>
      </rPr>
      <t xml:space="preserve"> 01.01.2019 евро</t>
    </r>
  </si>
  <si>
    <r>
      <t xml:space="preserve">Клинична специалност </t>
    </r>
    <r>
      <rPr>
        <b/>
        <sz val="11"/>
        <color indexed="8"/>
        <rFont val="Calibri"/>
        <family val="2"/>
      </rPr>
      <t>Медицинска паразитология</t>
    </r>
  </si>
  <si>
    <r>
      <t xml:space="preserve">Клинична специалност </t>
    </r>
    <r>
      <rPr>
        <b/>
        <sz val="11"/>
        <color indexed="8"/>
        <rFont val="Calibri"/>
        <family val="2"/>
      </rPr>
      <t>Педиатрия</t>
    </r>
  </si>
  <si>
    <r>
      <t xml:space="preserve">Клинична специалност </t>
    </r>
    <r>
      <rPr>
        <b/>
        <sz val="11"/>
        <color indexed="8"/>
        <rFont val="Calibri"/>
        <family val="2"/>
      </rPr>
      <t>Пневмология и фтизиатрия</t>
    </r>
  </si>
  <si>
    <t xml:space="preserve">Структура и функция на дихателната система; Болести на въздушните пътища; Торакални тумори; Нетуберкулозни дихателни инфекции; Туберкулоза; </t>
  </si>
  <si>
    <t>Функционално изследване на дишането; Други процедури; Съвместно извършвани дейности; Лечебни методи и превантивни дейности; Основни умения;  Компетентност в други специалности; Познания за специалности свързани с белодробната медицина; Други области свързани с белодробната медицина</t>
  </si>
  <si>
    <r>
      <t xml:space="preserve">Клинична специалност </t>
    </r>
    <r>
      <rPr>
        <b/>
        <sz val="11"/>
        <color indexed="8"/>
        <rFont val="Calibri"/>
        <family val="2"/>
      </rPr>
      <t>Ревматология</t>
    </r>
  </si>
  <si>
    <t>Анатомия и физиология на опорно-двигателния апарат; Ревматични болести-Класификация, етиология, патогенеза; Принципи на диагностика на ревматичните болести; Основни принципи за общо и локално лечение на ревматичните болести; Възпалителни ставни заболявания; Системни заболявания на съедини-телната тъкан; Артрити, свързани с инфекции</t>
  </si>
  <si>
    <t xml:space="preserve">Семинар по остеопороза; Семинар по системен лупус; Семинар по остеоартроза </t>
  </si>
  <si>
    <t>Семинар по системни  автоинфламаторни  и редки болести; Семинар по системни васкулити; Семинар по вътреставна диагностика и лечение на ревматичните болести; Семинар за биологична лечение на ревматичните болести</t>
  </si>
  <si>
    <r>
      <t xml:space="preserve">Клинична специалност </t>
    </r>
    <r>
      <rPr>
        <b/>
        <sz val="11"/>
        <color indexed="8"/>
        <rFont val="Calibri"/>
        <family val="2"/>
      </rPr>
      <t>Съдова хирургия</t>
    </r>
  </si>
  <si>
    <t xml:space="preserve">Анатомия и физиология на ССС; Изследване на съдово болен; Етиопатогенеза на съдовите заболявания; Принципи на диагностика на съдовите заболявания; </t>
  </si>
  <si>
    <t>Основни принципи на лечение на съдовите заболявания; Консервативно медикаментозно лечение на съдовите заболявания; Оперативни методи за лечение на съдовите заболявания</t>
  </si>
  <si>
    <t xml:space="preserve">Етиопатогенеза на артериалните заболявания; Атеросклероза; Съдови аномалии; Възпалителни съдови заболявания; Остра артериална непроходимост на крайниците </t>
  </si>
  <si>
    <t>Остра артериална непроходимост на висцералните артерии; Артериална травма; Хронична артериална непроходимост на крайниците; Съвременни принципи на консервативното лечение на ХАНК.</t>
  </si>
  <si>
    <t xml:space="preserve">Основи на хирургията; Травматизъм.Хирургична рана; Хирургична инфекция; Хирургични заболявания на глава и шия </t>
  </si>
  <si>
    <t>Хирургични заболявания на млечни жлези; Хирургични заболявания на стомашно чревния тракт; Гнойно септична хирургия</t>
  </si>
  <si>
    <t>Етиопатогенеза на венозните и лимфните заболявания; Остра венозна непроходимост, Хронична венозна недостатъчност; Съвременни тенденции в оперативното лечение на съдовите заболявания.</t>
  </si>
  <si>
    <t>Основни съдовохирургични процедури и съдови трансплантати; Ендоваскуларна хирургия</t>
  </si>
  <si>
    <t>Постоперативни усложнения след съдово-реконструктивни интервенции; Хибридна зала.Хибридна хирургия; Наблюдение, рехабилитация и хигиенно-диетичен режим при съдов болен</t>
  </si>
  <si>
    <r>
      <t xml:space="preserve">Клинична специалност </t>
    </r>
    <r>
      <rPr>
        <b/>
        <sz val="11"/>
        <color indexed="8"/>
        <rFont val="Calibri"/>
        <family val="2"/>
      </rPr>
      <t>Трансфузионна хематология</t>
    </r>
  </si>
  <si>
    <t>Лекционен курс</t>
  </si>
  <si>
    <t>Консервативно лечение на  заболяванията на нос и околоносни кухини</t>
  </si>
  <si>
    <t>Анатомия на нос и околоносни кухини</t>
  </si>
  <si>
    <t>Методи на изследване на нос и околоносни кухини</t>
  </si>
  <si>
    <t>Спешни хирургични състояния; спешни коремни и урологични състояния и синдроми</t>
  </si>
  <si>
    <t>ІІІ година</t>
  </si>
  <si>
    <t>IІ година</t>
  </si>
  <si>
    <t>Клинична нефрология</t>
  </si>
  <si>
    <r>
      <t xml:space="preserve">Клинична специалност </t>
    </r>
    <r>
      <rPr>
        <b/>
        <sz val="11"/>
        <color indexed="8"/>
        <rFont val="Calibri"/>
        <family val="2"/>
      </rPr>
      <t>Клинична химия</t>
    </r>
  </si>
  <si>
    <r>
      <t xml:space="preserve">Клинична специалност </t>
    </r>
    <r>
      <rPr>
        <b/>
        <sz val="11"/>
        <color indexed="8"/>
        <rFont val="Calibri"/>
        <family val="2"/>
      </rPr>
      <t>Вътрешни болести</t>
    </r>
  </si>
  <si>
    <r>
      <t xml:space="preserve">Клинична специалност </t>
    </r>
    <r>
      <rPr>
        <b/>
        <sz val="11"/>
        <color indexed="8"/>
        <rFont val="Calibri"/>
        <family val="2"/>
      </rPr>
      <t>Неонатология</t>
    </r>
  </si>
  <si>
    <r>
      <t xml:space="preserve">Клинична специалност </t>
    </r>
    <r>
      <rPr>
        <b/>
        <sz val="11"/>
        <color indexed="8"/>
        <rFont val="Calibri"/>
        <family val="2"/>
      </rPr>
      <t>Нервни болести</t>
    </r>
  </si>
  <si>
    <t>Рефлекси,сетивност,болка; Двигателна дейност; Координация на движенията.Малък мозък; Походка, синкинезии ,говор и техните разстройства; Краниални нерви</t>
  </si>
  <si>
    <t>Висши корови функции, когнитивни функции и техните разстройства; Ретикуларна формация и лимбична система.Нарушения на съзнанието; Анатомофизиология на мозъчното кръвообращение.Автономна нервна система.Симптоми на увреда; Диагностични методи в неврологията-неинвазивни и инвазивни; Топична диагностика и синдроми на увреда на нервната система.</t>
  </si>
  <si>
    <t>Заболявания на периферната нервна система; Възпалителни и демиелинизиращи заболявания на нервната система; Съдови заболявания на нервната система; Тумори и травми на нервната система; Епилепсия. Главоболие.</t>
  </si>
  <si>
    <t>Дегенеративни хередитарни и мускулни заболявания на нервната система; Заболявания на автономната НС. Увревдания при соматични,ендокринни, професионални заболявания; Нарушения в развитието на нервната система; Неврохирургия.Тумори и травми на нервната система; Психиатрия</t>
  </si>
  <si>
    <t>Невроофталмология; Невроотология; Ликворология; Невропсихология; Физиотерапия на неврологичните заболявания</t>
  </si>
  <si>
    <t>Спешна неврология; Съдови заболявания на нервната система; Заболявания на периферната нервна система</t>
  </si>
  <si>
    <r>
      <t xml:space="preserve">Клинична специалност </t>
    </r>
    <r>
      <rPr>
        <b/>
        <sz val="11"/>
        <color indexed="8"/>
        <rFont val="Calibri"/>
        <family val="2"/>
      </rPr>
      <t>Обща медицина</t>
    </r>
  </si>
  <si>
    <r>
      <t xml:space="preserve">Клинична специалност </t>
    </r>
    <r>
      <rPr>
        <b/>
        <sz val="11"/>
        <color indexed="8"/>
        <rFont val="Calibri"/>
        <family val="2"/>
      </rPr>
      <t>Неврохирургия</t>
    </r>
  </si>
  <si>
    <t>I Модул: Паразити и паразитизъм. Биология и екология на причинителите. Взаимоотношение: гостоприемник - паразит.</t>
  </si>
  <si>
    <r>
      <t xml:space="preserve">Клинична специалност </t>
    </r>
    <r>
      <rPr>
        <b/>
        <sz val="11"/>
        <color indexed="8"/>
        <rFont val="Calibri"/>
        <family val="2"/>
      </rPr>
      <t>Микробиология</t>
    </r>
  </si>
  <si>
    <t>Диагностични методи в торакалната хирургия - видове, показания, техника, усложнения; Топографска анатомия на гръдната стена, ГДП, артериалните и венозните съдове, белодробните хилуси, медиастинума и медиастиналните структури.</t>
  </si>
  <si>
    <t>Техника на лобектомия, билобектомия, сегментектомия, полисегментектомия, пулмонектомия, атипични белодробни резекции; Интраоперативни усложнения; Следоперативни усложнения.</t>
  </si>
  <si>
    <t>Гръдни, комбинирани и съчетани травми; ВАТС, торакотомия - показания.</t>
  </si>
  <si>
    <t>Доброкачествени и злокачествени тумори на гръдната стена, белия дроб и медиастинума; Първични и метастатични тумори; Ехинокок на белия дроб.</t>
  </si>
  <si>
    <t>Белодробен абсцес и гангрена, бронхиектазна болест, белодробни микози, остър и хроничен емпием на плеврата, белодробна туберкулоза, остри медиастинити.</t>
  </si>
  <si>
    <t>Травми, изгаряния, доброкачествени и злокачествени тумори на хранопровода; Ахалазия.</t>
  </si>
  <si>
    <t>IІI година</t>
  </si>
  <si>
    <t>Обучение по бронхология.</t>
  </si>
  <si>
    <t>Торакална онкология.</t>
  </si>
  <si>
    <t>Сърдечна хирургия.</t>
  </si>
  <si>
    <t>Хранопроводна гръдна хирургия.</t>
  </si>
  <si>
    <t>Детска гръдна хирургия.</t>
  </si>
  <si>
    <t>Съдова хирургия.</t>
  </si>
  <si>
    <t>Основи на хирургията; Травматизъм. Хирургична рана; Хирургична инфекция; Хирургични заболявания на глава и шия.</t>
  </si>
  <si>
    <t>Хирургични заболявания на млечни жлези; Хирургични заболявания на стомашно-чревния тракт; Гнойно-септична хирургия.</t>
  </si>
  <si>
    <t>Ортопедия и травматология.</t>
  </si>
  <si>
    <t>Урология.</t>
  </si>
  <si>
    <t>Пластично-възстановителна хирургия.</t>
  </si>
  <si>
    <t>Детска хирургия.</t>
  </si>
  <si>
    <t>Хирургични заболявания на черен дроб, жлъчна система, панкреас и далак; Остър хирургичен корем.</t>
  </si>
  <si>
    <r>
      <t xml:space="preserve">Такса, определена от висшето училище/ВМА по реда на чл. 40, ал. 1 и ал. 2 на Наредба № 1 от 22.01.2015г.   </t>
    </r>
    <r>
      <rPr>
        <b/>
        <sz val="11"/>
        <color indexed="8"/>
        <rFont val="Calibri"/>
        <family val="2"/>
      </rPr>
      <t>27.07.2019</t>
    </r>
  </si>
  <si>
    <t>Модул ІІ. Анатомия, физиология и патофизиология</t>
  </si>
  <si>
    <r>
      <t>Модул І</t>
    </r>
    <r>
      <rPr>
        <i/>
        <sz val="11"/>
        <color indexed="8"/>
        <rFont val="Calibri"/>
        <family val="2"/>
      </rPr>
      <t xml:space="preserve">. </t>
    </r>
    <r>
      <rPr>
        <sz val="11"/>
        <color indexed="8"/>
        <rFont val="Calibri"/>
        <family val="2"/>
      </rPr>
      <t>Организация на работата и комуникации в операционния блок и реанимационни звена</t>
    </r>
  </si>
  <si>
    <r>
      <t xml:space="preserve">Клинична специалност - </t>
    </r>
    <r>
      <rPr>
        <b/>
        <sz val="11"/>
        <color indexed="8"/>
        <rFont val="Calibri"/>
        <family val="2"/>
      </rPr>
      <t>Гастроентерология</t>
    </r>
  </si>
  <si>
    <t>Функционални и органични заболявания на хранопровода.Остри и. и хроничени гастрити. Язвена болест.</t>
  </si>
  <si>
    <t>Лечение на язвената болест и усложнения.Кръвоизливи от стомашно-чревния тракт. Рак на стомаха. Преканцерози.</t>
  </si>
  <si>
    <t>Функционални изследвания на тънкото черво.Синдром на малабсорбция.Остри и хронични ентероколити. Глутенова ентеропатия.</t>
  </si>
  <si>
    <t>Функционални изследвания на дебелото черво.Улцерозен колит. Болест на Крон.Рак на червата.</t>
  </si>
  <si>
    <t>Функционални изследвания на черния дроб.Хронични хепатити.Чернодробна цироза – клиника, диагноза</t>
  </si>
  <si>
    <t>Чернодробна цироза – лечение; Усложнения на чернодробната цироза – кръвоизливи, енцефалопатия,асцитперитонит, пъпна херния .Първична билиарна цироза.  Хемохроматоза. Болест на Уилсон – Коновалов.Рак на черния дроб – първичен и метастатичен.</t>
  </si>
  <si>
    <t>Холелитиаза. Холецистити и холангити.Функционални изследвания на панкреаса.</t>
  </si>
  <si>
    <t>Остри панкреатити.Хронични панкреатити.Рак на панкреаса . Преканцерози.</t>
  </si>
  <si>
    <r>
      <t xml:space="preserve">Клинична специалност </t>
    </r>
    <r>
      <rPr>
        <b/>
        <sz val="11"/>
        <color indexed="8"/>
        <rFont val="Calibri"/>
        <family val="2"/>
      </rPr>
      <t>Гръдна хирургия</t>
    </r>
  </si>
  <si>
    <t>/Съгласно Наредба за изменение и допълнение на Наредба № 1 от 22.01.2015г., в сила от 27.07.2019г ./</t>
  </si>
  <si>
    <t>Обща епидемиология и епидемиологична статистика</t>
  </si>
  <si>
    <t>Имунопрофилактика. Дезинфекция и стерилизация. Дезинсекция. Дератизация.</t>
  </si>
  <si>
    <t>Епидемиология на чревните инфекции</t>
  </si>
  <si>
    <t>Епидемиология на инфекциите на дихателните пътища. Епидемиология на трансмисивните (кръвни) инфекции</t>
  </si>
  <si>
    <t>Епидемиология на инфекциите на външните покривки. Болести, причинени от приони. Хигиенни дисциплини</t>
  </si>
  <si>
    <t xml:space="preserve">Модул 3. Епидемиология на вътреболнични инфекции </t>
  </si>
  <si>
    <t>Модул 4. Теоретична подготовка по др.дисциплини</t>
  </si>
  <si>
    <t>Анатомия и физиология на сърдечно-съдовата система; Епидемиология на сърдечно-съдовите заболявания; Профилактика на сърдечно-съдовите заболявания;Патогенеза на атеросклерозата;Физикални и неинвазивни методи за диагноза в кардиологията;Приложение на КТ и ЯМР в кардиологията</t>
  </si>
  <si>
    <t xml:space="preserve">Вродени сърдечни малформации. </t>
  </si>
  <si>
    <t>Заболявания на миокарда;Заболявания на перикарда;Тумори на сърцето и перикарда.</t>
  </si>
  <si>
    <t>Надкамерни тахикардия; Камерни  тахикардии;Диференциална диагноза на надкамерни и камерни тахикардии.</t>
  </si>
  <si>
    <r>
      <t xml:space="preserve">III Модул: Диагностика на паразитозите. Морфологични, имунологични, молекулярно-биологични и санитарно-паразитологични методи. </t>
    </r>
  </si>
  <si>
    <t xml:space="preserve">I Модул. Организация, принципи и методи на епидемиологичния надзор и контрол на местните и внасяни паразитози в Р.България. </t>
  </si>
  <si>
    <t xml:space="preserve">Микробиологични аспекти и микробиологична диагностика на пациенти с имунен дефицит; Санитарна микробиология; Паразитология; Вирусология; Епидемиология; Инфекциозни болести </t>
  </si>
  <si>
    <t>V.Възпалителни и паразитни заболявания на ЦНС. Аномалии</t>
  </si>
  <si>
    <t xml:space="preserve">Хирургично лечение </t>
  </si>
  <si>
    <t>Модул ІV. Раздел 5. Мускуло-скелетна образна диагностика.</t>
  </si>
  <si>
    <t xml:space="preserve">   Възпалителни заболявания на ЦНС</t>
  </si>
  <si>
    <t xml:space="preserve">   Паразитни заболявания на ЦНС</t>
  </si>
  <si>
    <t xml:space="preserve">   Аномалии в развитието на ЦНС</t>
  </si>
  <si>
    <t xml:space="preserve"> </t>
  </si>
  <si>
    <t>Травматични увреди на таза и долния крайник;Ампутации и протезиране - принципни положения;Физикална терапия и рехабилитация при заболявания на ОДА;Остеопатии и артропатии при метаболитни и ендокринни заболявания;</t>
  </si>
  <si>
    <t>Сколиози и други деформации на гръбначния стълб и гръдния кош; Трудово-лекарска експертиза при заболяванията на ОДА</t>
  </si>
  <si>
    <r>
      <rPr>
        <b/>
        <sz val="11"/>
        <color indexed="8"/>
        <rFont val="Calibri"/>
        <family val="2"/>
      </rPr>
      <t>IV.</t>
    </r>
    <r>
      <rPr>
        <sz val="11"/>
        <color indexed="8"/>
        <rFont val="Calibri"/>
        <family val="2"/>
      </rPr>
      <t>Травматични увреждания на горния крайник;Родови травми;Тумори и тумороподобни заболявания на ОДА;Травматични увреждания на гръбначния стълб и гръдната стена</t>
    </r>
  </si>
  <si>
    <r>
      <rPr>
        <b/>
        <sz val="11"/>
        <color indexed="8"/>
        <rFont val="Calibri"/>
        <family val="2"/>
      </rPr>
      <t xml:space="preserve">I. Въведение в ортопедията и травматологията. </t>
    </r>
    <r>
      <rPr>
        <sz val="11"/>
        <color indexed="8"/>
        <rFont val="Calibri"/>
        <family val="2"/>
      </rPr>
      <t>История на ортопедията и травматологията; Класификация на заболяванията и травмите на ОДА; Организация, обзавеждане на стационара,хирургически инструментариум и апаратура в областта на ортопедията и травматологията; Основни методи за изследване и лечение в ортопедията и травматологията; Общи принципи при трансплантация на тъкани; Анатомия, хистология, физиология и биохимия на костната, хрущялната, мускулната, фиброзната и нервната тъкан</t>
    </r>
  </si>
  <si>
    <r>
      <rPr>
        <b/>
        <sz val="11"/>
        <color indexed="8"/>
        <rFont val="Calibri"/>
        <family val="2"/>
      </rPr>
      <t>II.</t>
    </r>
    <r>
      <rPr>
        <sz val="11"/>
        <color indexed="8"/>
        <rFont val="Calibri"/>
        <family val="2"/>
      </rPr>
      <t xml:space="preserve"> Хирургическа анатомия на ОДА;Травматични увреждания на ОДА – обща част;Травматични увреждания на ОДА – обща част;Вродени аномалии на ОДА и конгенитално обусловени смущения в развитието;Неврогенно обусловени заболявания на ОДА</t>
    </r>
  </si>
  <si>
    <r>
      <rPr>
        <b/>
        <sz val="11"/>
        <color indexed="8"/>
        <rFont val="Calibri"/>
        <family val="2"/>
      </rPr>
      <t>III.</t>
    </r>
    <r>
      <rPr>
        <sz val="11"/>
        <color indexed="8"/>
        <rFont val="Calibri"/>
        <family val="2"/>
      </rPr>
      <t xml:space="preserve"> Възпалителни заболявания на ОДА;Дегенеративни заболявания на ОДА;Статични аномалии и деформации;Заболявания на кожата, подкожието,  фасциите, мускулите и сухожилията;Асептични некрози</t>
    </r>
  </si>
  <si>
    <r>
      <rPr>
        <b/>
        <sz val="11"/>
        <color indexed="8"/>
        <rFont val="Calibri"/>
        <family val="2"/>
      </rPr>
      <t xml:space="preserve">Неонатология 1-ви модул: </t>
    </r>
    <r>
      <rPr>
        <sz val="11"/>
        <color indexed="8"/>
        <rFont val="Calibri"/>
        <family val="2"/>
      </rPr>
      <t>История на неонатологията. Дефиниции и законова база;Организация на неонатологичната помощ. Качество на грижите в NICU. Морално етични проблеми; Перинатална физиология: плацента, амниотична течност. Патология на плацентата и плодните придатъци; Заболявания на бременната и влиянието им върху новороденото; Влияние на медикаменти приемани от майката върху плода. Акушерска анестезия и влиянието и върху плода; Първична реанимация на новороденото; Клиничен преглед на новороденото: анамнеза и обективно изследване; Адаптационен синдром; Физиологични особености и специфична патология при децата с ниска телесна маса; Ентерално и парентерално хранене; Медицински стандарт по неонатология.</t>
    </r>
  </si>
  <si>
    <r>
      <rPr>
        <b/>
        <sz val="11"/>
        <color indexed="8"/>
        <rFont val="Calibri"/>
        <family val="2"/>
      </rPr>
      <t xml:space="preserve">Неонатология 2-ри модул: </t>
    </r>
    <r>
      <rPr>
        <sz val="11"/>
        <color indexed="8"/>
        <rFont val="Calibri"/>
        <family val="2"/>
      </rPr>
      <t>Физиология и патология на дишането. Контрол; Аномалии на дихателната система; Хиалинно-мембранна болест; Белодробни ателектази, бел. кръвоизлив; Извъналвеоларни газови колекции; Хронични белодробни заболявания; Апаратна вентирлация при новороденото; Критични сърдечни пороци при новороденото</t>
    </r>
  </si>
  <si>
    <r>
      <rPr>
        <b/>
        <sz val="11"/>
        <color indexed="8"/>
        <rFont val="Calibri"/>
        <family val="2"/>
      </rPr>
      <t xml:space="preserve">Неонатология – 3 ти модул: </t>
    </r>
    <r>
      <rPr>
        <sz val="11"/>
        <color indexed="8"/>
        <rFont val="Calibri"/>
        <family val="2"/>
      </rPr>
      <t>Неврологичен статус; Гърчов синдром в неонаталния период; Перинатална асфиксия: ХИЕ; Интравентрикуларни кръвоизливи; Функционална диагностика на ЦНС; Метаболитни синдроми с церебрална симптоматика; Аномалии на ЦНС; Късно проследяване на психомоторното развитие</t>
    </r>
  </si>
  <si>
    <r>
      <rPr>
        <b/>
        <sz val="11"/>
        <color indexed="8"/>
        <rFont val="Calibri"/>
        <family val="2"/>
      </rPr>
      <t xml:space="preserve">Неонатология – 4 ти модул: </t>
    </r>
    <r>
      <rPr>
        <sz val="11"/>
        <color indexed="8"/>
        <rFont val="Calibri"/>
        <family val="2"/>
      </rPr>
      <t>Имунология в неонаталния периодИнфекциозна патология в неонаталния периодЕлектролитни и метаболитни проблемиГенетични заболяванияХематологични проблеми у новороденотоХипербилирубинемия у новороденото</t>
    </r>
  </si>
  <si>
    <r>
      <t xml:space="preserve">Такса, определена от висшето училище/ВМА по реда на чл. 40, ал. 1 и ал. 2 на Наредба № 1 от 22.01.2015г.   </t>
    </r>
    <r>
      <rPr>
        <b/>
        <sz val="11"/>
        <color indexed="8"/>
        <rFont val="Calibri"/>
        <family val="2"/>
      </rPr>
      <t>27.07.2019 евро</t>
    </r>
  </si>
  <si>
    <t>І МОДУЛ - Устройство,хигиена и организация на работата в опер.блок</t>
  </si>
  <si>
    <t>ІІ МОДУЛ - Операционната сестра - законова рамка на длъжността и специфични дейности</t>
  </si>
  <si>
    <t xml:space="preserve">ІІІ МОДУЛ - Хирургични технологии </t>
  </si>
  <si>
    <t>ІV МОДУЛ - Анестезиология</t>
  </si>
  <si>
    <t>V. МОДУЛ - Хирургични техники</t>
  </si>
  <si>
    <r>
      <rPr>
        <b/>
        <sz val="11"/>
        <color indexed="8"/>
        <rFont val="Calibri"/>
        <family val="2"/>
      </rPr>
      <t xml:space="preserve">Модул I. </t>
    </r>
    <r>
      <rPr>
        <sz val="11"/>
        <color indexed="8"/>
        <rFont val="Calibri"/>
        <family val="2"/>
      </rPr>
      <t xml:space="preserve">Анатомия, физиология и основни методи за изследване;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</si>
  <si>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 xml:space="preserve">Модул III. </t>
    </r>
    <r>
      <rPr>
        <sz val="11"/>
        <color indexed="8"/>
        <rFont val="Calibri"/>
        <family val="2"/>
      </rPr>
      <t xml:space="preserve">Заболявания на склерата, роговицата и увеята. Очна операционна.                                                                       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</si>
  <si>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Модул V.</t>
    </r>
    <r>
      <rPr>
        <sz val="11"/>
        <color indexed="8"/>
        <rFont val="Calibri"/>
        <family val="2"/>
      </rPr>
      <t xml:space="preserve"> Заболявания на ретината и зрителния нерв. Централна част на зрителния анализатор. Патология на зеницата. Детско зрение.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</si>
  <si>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 xml:space="preserve">Модул VII. </t>
    </r>
    <r>
      <rPr>
        <sz val="11"/>
        <color indexed="8"/>
        <rFont val="Calibri"/>
        <family val="2"/>
      </rPr>
      <t xml:space="preserve">Очна онкология. Епидемиология. Проблеми на слепотата.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</si>
  <si>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Модул VIII.</t>
    </r>
    <r>
      <rPr>
        <sz val="11"/>
        <color indexed="8"/>
        <rFont val="Calibri"/>
        <family val="2"/>
      </rPr>
      <t xml:space="preserve"> Подготовка за самостоятелна работа като офталмолог: Под наблюдение на специалист извършване на самостоятелен преглед, поставяне на диагноза, определяне на лечение, участие в оперативни интервенции като първи оператор или асистент и др. </t>
    </r>
  </si>
  <si>
    <r>
      <rPr>
        <b/>
        <sz val="11"/>
        <color indexed="8"/>
        <rFont val="Calibri"/>
        <family val="2"/>
      </rPr>
      <t>Модул VI.</t>
    </r>
    <r>
      <rPr>
        <sz val="11"/>
        <color indexed="8"/>
        <rFont val="Calibri"/>
        <family val="2"/>
      </rPr>
      <t xml:space="preserve"> Травми на окото и придатъците. Детска офталмология.Професионални заболявания. Трудова лекарска експертиза. </t>
    </r>
  </si>
  <si>
    <r>
      <rPr>
        <b/>
        <sz val="11"/>
        <color indexed="8"/>
        <rFont val="Calibri"/>
        <family val="2"/>
      </rPr>
      <t xml:space="preserve">Модул IV. </t>
    </r>
    <r>
      <rPr>
        <sz val="11"/>
        <color indexed="8"/>
        <rFont val="Calibri"/>
        <family val="2"/>
      </rPr>
      <t xml:space="preserve">Болести на лещата и стъкловидното тяло. Глаукома. Лазерни операции. </t>
    </r>
  </si>
  <si>
    <r>
      <rPr>
        <b/>
        <sz val="11"/>
        <color indexed="8"/>
        <rFont val="Calibri"/>
        <family val="2"/>
      </rPr>
      <t>Модул II.</t>
    </r>
    <r>
      <rPr>
        <sz val="11"/>
        <color indexed="8"/>
        <rFont val="Calibri"/>
        <family val="2"/>
      </rPr>
      <t xml:space="preserve"> Заболявания на очни придатъци. Специални методи за изследване</t>
    </r>
  </si>
  <si>
    <t>Пулмология и респираторна алергия; Кардиология; Ревматология</t>
  </si>
  <si>
    <t>Нефрология; Гастроентерология; Спешна педиатрия; Хематология и онкология; Неврология</t>
  </si>
  <si>
    <t>Социална педиатрия, Хранене, профилактика ; Очни болести; УНГ болести; Медицинска генетика</t>
  </si>
  <si>
    <t>Клинична лаборатория; Кожни болести; Инфекциозни болести; Ендокринология – диабет и обмяна на веществата; Неонатология; Детска хирургия</t>
  </si>
  <si>
    <t xml:space="preserve">ПЛАН-СПРАВКА </t>
  </si>
  <si>
    <t xml:space="preserve">Модул І. Раздел 1.Основи на образната диагностика.                                                        </t>
  </si>
  <si>
    <t xml:space="preserve">Модул ІІ. Раздел 3. Образна диагностика на сърдечно съдова с-ма.                                </t>
  </si>
  <si>
    <t xml:space="preserve">Модул ІІІ. Раздел 4. Гастроинтестинална и чернодробна образна диагностика.                        </t>
  </si>
  <si>
    <t>Модул ІІ. Раздел 2. Образна диагностика на торакса.</t>
  </si>
  <si>
    <t>Модул ІV. раздел 5. Мускуло-скелетна образна диагностика.</t>
  </si>
  <si>
    <t xml:space="preserve">Модул ІV. Раздел 6. Урорентгенология.                                                                                 </t>
  </si>
  <si>
    <t>Модул ІV. Раздел 7. Неврорентгенология.</t>
  </si>
  <si>
    <t xml:space="preserve">Модул V. Раздел 8. Образна диагностика на млечна жлеза. Образна диагностика в акушерство и гинекология.                                                                                                              </t>
  </si>
  <si>
    <t xml:space="preserve">Модул VI. Раздел 9. Педиатрична образна диагностика.                                                      </t>
  </si>
  <si>
    <t>Модул VII. Раздел 10. Спешна образна диагностика.</t>
  </si>
  <si>
    <t>Туберкулоза; Белодробни съдови болести; Професионални и причинени от околната среда белодробни болести; Дифузни интерстициални болести; Ятрогенни болести; Остро увреждане.Дихателна недостатъчност; Болести на плеврата; Болести на гръдната стена, респираторните мускули и диафрагмата; Медиастинални болести /без тумори/; Белодробни прояви на системни/извънбелодробни болести; Наследствени болести и нарушения в развитието; Дихателни болести и бременност.Алергични болести /Ig E медиирани; Еозинофилни болести; Болести причинени от нарушения в съня; Имунодефицитни състояния; Редки белодробни болести; Симптоми и прояви на белодробните болести</t>
  </si>
  <si>
    <t>Вътрешни болести в т.ч.:Кардиология;Гастроентерология;Клинична хематология;Ревматология;Анестезиология и интензивно лечение;НефрологияЕндокринология и болести на обмяната;</t>
  </si>
  <si>
    <t>Разстройства във възприятията и сензорния синтез, мисленето, интелекта, паметта, емоциите; Воля и влечения – разстройства; Съзнание - разстройства; Внимание - разстройства</t>
  </si>
  <si>
    <t>Класификация на болестите; Епидемиология и генетика на ПЗ; Рецидивиращо депресивно разстройство; Биполярно афективно разстройство; Шизофрения – етиопатогенеза, клинични форми, лечение; Шизофрения – хебефренна шизофрения и проста шизофрения; Шизофрения – параноидна и кататонна шизофрения</t>
  </si>
  <si>
    <t>Зависимост и вредна употреба на алкохол. Алкохолни психози; Психични разстройства вследствие употреба на опиоиди; Психични разстройства вследствие употреба на канабиоиди, психостимуланти и кокаин; Психични разстройства вследствие употребата на седативни и сънотворни средства; Епилепсия и коморбидност; Психоорганични състояния. Деменции; Биологична терапия.</t>
  </si>
  <si>
    <t>Емоционални и поведенчески разстройства у деца; Фобийно тревожно разстройство, паническо и генерализирано тревожно разстройство; Обсесивно – компулсивно разстройство; Реакции на тежък стрес и разстройства в адаптацията; Дисоциативно /конверзионно/ разстройство; Личностови разстройства; Психологична терапия;</t>
  </si>
  <si>
    <r>
      <t xml:space="preserve">Клинична специалност </t>
    </r>
    <r>
      <rPr>
        <b/>
        <sz val="11"/>
        <color indexed="8"/>
        <rFont val="Calibri"/>
        <family val="2"/>
      </rPr>
      <t>Психиатрия</t>
    </r>
  </si>
  <si>
    <t>Остеоартроза; Артропатии, причинени от микро-кристали; Мекотъканен ревматизъм; Заболявания на костите; Туморни заболявания на ОДА и паранеобластни синдроми; Физиотерапия и рехабилитация при ревматично болните; Показания за хирургично лечение;  Медицински стандарт по ревматология за Р България, изисквания на НЗОК за дейности по ревматология.Диспансеризация на пациенти с ревматологични заболявания-качество и дейности; Указания на европейската лига по ревматология за диагностика и лечение на ревматичните болести;  Експертиза на временната нетрудоспособност;  Обучение на медицинските специалисти и създаване на екип при лечението на ревматично-болните</t>
  </si>
  <si>
    <t>Промоция на доброволно , безвъзмездно кръводаряване; Организация , планиране и информационно осигуряване; Организация на кръвопреливането; Система за качество в трансфузионната практика; Вземане на кръв и кръвни съставки; Преработка на кръв; Съхранение и дистрибуция на кръвни съставки</t>
  </si>
  <si>
    <t>Хемопоеза;Общи аспекти на лабораторната практика;Специализирани лабораторни изследвания на кръвта;Хемостаза;Имунохематология</t>
  </si>
  <si>
    <t xml:space="preserve">Имунохематология;Лечение с кръвни продукти ;Реакции и усложнения след приложение на кръвни продукти . Алтернативи на трансфузионната терапия </t>
  </si>
  <si>
    <t xml:space="preserve">   Химични агенти – 112 часа</t>
  </si>
  <si>
    <t xml:space="preserve">   Биологични агенти - 8 ч.</t>
  </si>
  <si>
    <t>Анатомия на слухов и вестибуларен анализатор; Физиология на слухов и вестибуларен анализатор</t>
  </si>
  <si>
    <t>Диагностика на заболяванията на слухов и вестибуларен анализатор Част 1; Диагностика на заболяванията на слухов и вестибуларен анализатор Част 2</t>
  </si>
  <si>
    <t>Физиология на нос и околоносни кухини; Патофизиология на нос и околоносни кухини</t>
  </si>
  <si>
    <t>Диагностика на заболяванията на нос и околоносни кухини - Част 1; Диагностика на заболяванията на нос и околоносни кухини - Част 2</t>
  </si>
  <si>
    <t>Физиология на фаринкс и тонзили; Патофизиология на фаринкс и тонзили</t>
  </si>
  <si>
    <t>Диагностика на заболяванията на фаринкс и тонзили; Лечение на заболяванията на фаринкс и тонзили</t>
  </si>
  <si>
    <t xml:space="preserve">Физиология на ларинкс и шия; Патофизиология на ларинкс и шия; Методи на изследване  ларинкс и шия </t>
  </si>
  <si>
    <t>Диагностика на заболяванията на ларинкс и шия – Част 1; Диагностика на заболяванията на ларинкс и шия – Част 2</t>
  </si>
  <si>
    <t>Консервативно лечение на заболяванията на ларинкс и шия  Част 1; Консервативно лечение на заболяванията на ларинкс и шия  Част 2</t>
  </si>
  <si>
    <t>Оперативно лечение на заболяванията на ларинкс и шия  Част 1; Оперативно лечение на заболяванията на ларинкс и шия  Част 2</t>
  </si>
  <si>
    <t>Физиология на трахея, бронхи и хранопровод; Патофизиология на трахея, бронхи и хранопровод; Методи на изследване на трахея, бронхи и хранопровод</t>
  </si>
  <si>
    <t>Диагностика на заболяванията на трахея, бронхи и хранопровод; Лечение на заболяванията на трахея, бронхи и хранопровод</t>
  </si>
  <si>
    <t>Описателна и топографска анатомия на ретроперитониалното пространство, бъбрека, надбъбрека, уретера, пикочния мехур, перинеалното пространство, простатната жлеза, мъжката и женската уретра, половия член, скротума и неговото съдържимо, семенните мехурчета и семепроводите, коремната кухина и диафрагмата; Физиология на бъбреците, пикочоотделянето, пикочния мехур, алкално-киселинното равновесие, водно-солевия баланс, тестисите, простатната жлеза и семенните мехурчета, ендокринна регулация; Физиология на ерекцията</t>
  </si>
  <si>
    <t>Урологична анамнеза; Семиотика на урологичните заболявания; Физикално изследване в урологията; Общо изследване на урината; Простатен секрет; Уретрален секрет; Еякулат; Функционални бъбречни проби; Микробиологични изследвания в урологията.Ехография и доплер-ехография; Обзорна и венозна урографии; Образни изследвания на кръвоносните съдове; Уретрография; Деферентно-везикулография и кавернозография; Лимфография; Компютърна аксиална томография; Ядрено-магнитен резонанс.Изотопна нефрограма; Гамакамерна сцинтиграфия на бъбреци, тестиси, кости; Катетеризация на уретрата; Уретроцистоскопия; Катетеризация на уретерите (стендиране); Уретерореноскопия; Биопсии – бъбрек, пикочен мехур, простатна жлеза, тестиси; Уродинамика- урофлоуметрия, цистотонометрия.</t>
  </si>
  <si>
    <t>Общо учение за уроинфекциите; Уросепсис; Пиелонефрит; Усложнения на пиелонефрита; Уретрити; Простатит; Везикулит.Възпалителни заболявания на пениса; Възпалителни заболявания на скротума и неговото съдържимо.Урогенитална туберкулоза; Паразитни заболявания на отделителната и половата системи; Нозокомиални инфекции.</t>
  </si>
  <si>
    <t>Ембрионално развитие на: уропоетичния тракт, мъжката полова система; Вродени аномалии на: бъбрека, бъбречното легенче, бъбречните съдове, уретера, уретрата, пикочния мехур, пениса, тестисите, волфовия и мюлеровия канали, надбъбрека; Интерсексуалитет; Хидронефрози; Хидроуретер; Везикоуретерален рефлукс; Лазерна терапия при кондиломи и карциноми на пениса; Обрязвания на препуциума; Операции при: хипоспадия, еписпадия, уретрални фистули, стриктула на уретрата, нараняване на пениса и уретрата, тумори на пениса и уретрата, индурацио пенис пластика, удължаване на пениса.Поставяне на пенис протези; Операции при: тумори на скротума, криптохизъм, карцином на простатната жлеза, тумори на тестиса, хидроцеле, варикоцеле; Операции: сперматоцеле, епидидима и дуктус деференс /кистектомия, епидидимектомия, деферентоепидидимо анастомоза/, при мъже, при жени /фалопластика, уретропластика/</t>
  </si>
  <si>
    <t>Достъпи до уретера; Урeтеротомии; Пластично-реконструктивни операции върху уретера; Уретеролиза и операции при ретроперитониална фиброза; Реимплантации на уретера в пикочния мехур; Уретероилео- и уретеросигмостомии; Уретерокутанеостомии; Лапароскопски операции върху уретера; Трансуретрална резекция на пикочния мехур; Лазерна терапия при болести на пикочния мехур; Пункция на пикочния мехур /цистофикс/; Супрапубична цистостомия. Дивертикулотомия и девертикулектомия; Операции при: склероза на пикочния мехур, нараняване на пикочния мехур, везикоуретерален рефлукс, везиковагинални и везикоректални фистули, инконтиненция на урината; Резекция на пикочния мехур; Цистектомия /лапароскопска цистектомия/; Деривации на урината; Трансвезикална, ретропубична, перинеална простатектомия; Радикална простатектомия с лимфаденектомия; Трансуретрална резекция и аблация на простатната жлеза; Лапароскопска простатектомия.Описателна и топографска анатомия на: ретроперитониалното пространство, бъбрека, надбъбрека, уретера, пикочния мехур, перинеалното пространство, простатната жлеза, мъжката и женската уретра, половия член, скротума и неговото съдържимо, семенните мехурчета и семепроводите, коремната кухина и диафрагмата.Физиология на: бъбреците,, пикочоотделянето, тестисите,  простатната жлеза и семенните мехурчета, ерекцията. Физиология и патофизиология на: алкално-киселинното равновесие,  водно-солевия баланс.</t>
  </si>
  <si>
    <t>Хирургични заболявания на глава и шия.Хирургични заболявания на млечни жлези; Гръдна хирургия; Кардиохирургия.Коремна стена; Хирургични заболявания на стомашно чревния тракт.</t>
  </si>
  <si>
    <t>Хирургични заболявания на черен дроб, жлъчна система, панкреас и далак; Остър хирургичен корем.Детска хирургия.Съдова, военна, пластично-възстановителна хирургия.Урология.Ортопедия и Травматология</t>
  </si>
  <si>
    <r>
      <t>Такса за практическо обучение, определена от висшето училище съгл.решение на факултетен съвет -</t>
    </r>
    <r>
      <rPr>
        <b/>
        <sz val="11"/>
        <color indexed="8"/>
        <rFont val="Calibri"/>
        <family val="2"/>
      </rPr>
      <t xml:space="preserve"> 180.00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</si>
</sst>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0.0000000"/>
    <numFmt numFmtId="186" formatCode="0.000000"/>
    <numFmt numFmtId="187" formatCode="0.00;[Red]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 style="medium"/>
      <bottom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right" vertical="center" wrapText="1"/>
    </xf>
    <xf numFmtId="0" fontId="5" fillId="34" borderId="15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2" fontId="5" fillId="34" borderId="17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1" fontId="7" fillId="0" borderId="25" xfId="57" applyNumberFormat="1" applyFont="1" applyFill="1" applyBorder="1" applyAlignment="1">
      <alignment horizontal="center" vertical="center"/>
      <protection/>
    </xf>
    <xf numFmtId="0" fontId="0" fillId="0" borderId="0" xfId="55" applyFont="1" applyAlignment="1">
      <alignment horizontal="right"/>
      <protection/>
    </xf>
    <xf numFmtId="0" fontId="0" fillId="0" borderId="0" xfId="0" applyFont="1" applyAlignment="1">
      <alignment horizontal="center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2" fontId="5" fillId="33" borderId="26" xfId="0" applyNumberFormat="1" applyFont="1" applyFill="1" applyBorder="1" applyAlignment="1">
      <alignment horizontal="right" vertical="center" wrapText="1"/>
    </xf>
    <xf numFmtId="1" fontId="5" fillId="33" borderId="27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1" fontId="5" fillId="34" borderId="12" xfId="0" applyNumberFormat="1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Fill="1" applyBorder="1" applyAlignment="1">
      <alignment horizontal="right" vertical="center" wrapText="1"/>
    </xf>
    <xf numFmtId="0" fontId="0" fillId="0" borderId="31" xfId="0" applyFont="1" applyBorder="1" applyAlignment="1">
      <alignment horizontal="right"/>
    </xf>
    <xf numFmtId="2" fontId="0" fillId="0" borderId="32" xfId="0" applyNumberFormat="1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5" fillId="33" borderId="27" xfId="0" applyFont="1" applyFill="1" applyBorder="1" applyAlignment="1">
      <alignment horizontal="left" vertical="center" wrapText="1"/>
    </xf>
    <xf numFmtId="1" fontId="0" fillId="0" borderId="34" xfId="0" applyNumberFormat="1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0" fontId="5" fillId="13" borderId="10" xfId="55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2" fontId="0" fillId="35" borderId="14" xfId="0" applyNumberFormat="1" applyFont="1" applyFill="1" applyBorder="1" applyAlignment="1">
      <alignment horizontal="right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2" fontId="0" fillId="35" borderId="2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righ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39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3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left" vertical="center" wrapText="1"/>
    </xf>
    <xf numFmtId="0" fontId="0" fillId="35" borderId="3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5" fillId="13" borderId="12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left" vertical="center" wrapText="1"/>
    </xf>
    <xf numFmtId="0" fontId="5" fillId="13" borderId="16" xfId="0" applyFont="1" applyFill="1" applyBorder="1" applyAlignment="1">
      <alignment horizontal="center" vertical="center"/>
    </xf>
    <xf numFmtId="1" fontId="5" fillId="13" borderId="16" xfId="0" applyNumberFormat="1" applyFont="1" applyFill="1" applyBorder="1" applyAlignment="1">
      <alignment horizontal="center" vertical="center"/>
    </xf>
    <xf numFmtId="2" fontId="5" fillId="13" borderId="17" xfId="0" applyNumberFormat="1" applyFont="1" applyFill="1" applyBorder="1" applyAlignment="1">
      <alignment horizontal="right" vertical="center"/>
    </xf>
    <xf numFmtId="0" fontId="5" fillId="13" borderId="12" xfId="55" applyFont="1" applyFill="1" applyBorder="1" applyAlignment="1">
      <alignment vertical="center" wrapText="1"/>
      <protection/>
    </xf>
    <xf numFmtId="0" fontId="5" fillId="13" borderId="16" xfId="55" applyFont="1" applyFill="1" applyBorder="1" applyAlignment="1">
      <alignment vertical="center" wrapText="1"/>
      <protection/>
    </xf>
    <xf numFmtId="0" fontId="5" fillId="13" borderId="39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left"/>
    </xf>
    <xf numFmtId="0" fontId="5" fillId="13" borderId="10" xfId="0" applyFont="1" applyFill="1" applyBorder="1" applyAlignment="1">
      <alignment horizontal="left" vertical="center" wrapText="1"/>
    </xf>
    <xf numFmtId="1" fontId="5" fillId="13" borderId="10" xfId="0" applyNumberFormat="1" applyFont="1" applyFill="1" applyBorder="1" applyAlignment="1">
      <alignment horizontal="center"/>
    </xf>
    <xf numFmtId="2" fontId="5" fillId="13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5" fillId="35" borderId="0" xfId="0" applyFont="1" applyFill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13" borderId="16" xfId="0" applyFont="1" applyFill="1" applyBorder="1" applyAlignment="1">
      <alignment horizontal="left" vertical="center" wrapText="1"/>
    </xf>
    <xf numFmtId="2" fontId="5" fillId="13" borderId="17" xfId="0" applyNumberFormat="1" applyFont="1" applyFill="1" applyBorder="1" applyAlignment="1">
      <alignment horizontal="right" vertical="center" wrapText="1"/>
    </xf>
    <xf numFmtId="0" fontId="0" fillId="13" borderId="39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/>
    </xf>
    <xf numFmtId="1" fontId="5" fillId="13" borderId="10" xfId="0" applyNumberFormat="1" applyFont="1" applyFill="1" applyBorder="1" applyAlignment="1">
      <alignment horizontal="center" vertical="center"/>
    </xf>
    <xf numFmtId="2" fontId="5" fillId="13" borderId="14" xfId="0" applyNumberFormat="1" applyFont="1" applyFill="1" applyBorder="1" applyAlignment="1">
      <alignment horizontal="right" vertical="center" wrapText="1"/>
    </xf>
    <xf numFmtId="0" fontId="5" fillId="13" borderId="39" xfId="0" applyFont="1" applyFill="1" applyBorder="1" applyAlignment="1">
      <alignment horizontal="center" vertical="center" wrapText="1"/>
    </xf>
    <xf numFmtId="0" fontId="0" fillId="13" borderId="39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40" fillId="13" borderId="10" xfId="0" applyFont="1" applyFill="1" applyBorder="1" applyAlignment="1">
      <alignment horizontal="center" vertical="center" wrapText="1"/>
    </xf>
    <xf numFmtId="0" fontId="40" fillId="13" borderId="10" xfId="0" applyFont="1" applyFill="1" applyBorder="1" applyAlignment="1">
      <alignment horizontal="right" vertical="center" wrapText="1"/>
    </xf>
    <xf numFmtId="2" fontId="40" fillId="13" borderId="10" xfId="0" applyNumberFormat="1" applyFont="1" applyFill="1" applyBorder="1" applyAlignment="1">
      <alignment horizontal="right" vertical="center" wrapText="1"/>
    </xf>
    <xf numFmtId="0" fontId="40" fillId="13" borderId="16" xfId="0" applyFont="1" applyFill="1" applyBorder="1" applyAlignment="1">
      <alignment horizontal="center" vertical="center" wrapText="1"/>
    </xf>
    <xf numFmtId="0" fontId="40" fillId="13" borderId="17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top" wrapText="1"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Fill="1" applyBorder="1" applyAlignment="1">
      <alignment wrapText="1"/>
    </xf>
    <xf numFmtId="0" fontId="0" fillId="0" borderId="0" xfId="55" applyFont="1" applyFill="1" applyAlignment="1">
      <alignment horizontal="center" vertical="center" wrapText="1"/>
      <protection/>
    </xf>
    <xf numFmtId="0" fontId="0" fillId="0" borderId="0" xfId="55" applyFont="1" applyFill="1" applyAlignment="1">
      <alignment horizontal="left" vertical="center" wrapText="1"/>
      <protection/>
    </xf>
    <xf numFmtId="0" fontId="0" fillId="0" borderId="0" xfId="55" applyFont="1" applyFill="1" applyAlignment="1">
      <alignment horizontal="right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34" xfId="55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vertical="center" wrapText="1"/>
      <protection/>
    </xf>
    <xf numFmtId="0" fontId="0" fillId="0" borderId="13" xfId="57" applyFont="1" applyFill="1" applyBorder="1" applyAlignment="1">
      <alignment horizontal="left" vertical="center" wrapText="1"/>
      <protection/>
    </xf>
    <xf numFmtId="1" fontId="0" fillId="0" borderId="13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right" vertical="center" wrapText="1"/>
    </xf>
    <xf numFmtId="0" fontId="0" fillId="0" borderId="39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1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39" xfId="55" applyFont="1" applyFill="1" applyBorder="1" applyAlignment="1">
      <alignment horizontal="center" vertical="center"/>
      <protection/>
    </xf>
    <xf numFmtId="0" fontId="0" fillId="0" borderId="41" xfId="55" applyFont="1" applyFill="1" applyBorder="1" applyAlignment="1">
      <alignment horizontal="center" vertical="center"/>
      <protection/>
    </xf>
    <xf numFmtId="0" fontId="0" fillId="0" borderId="25" xfId="55" applyFont="1" applyFill="1" applyBorder="1" applyAlignment="1">
      <alignment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2" fontId="0" fillId="0" borderId="35" xfId="0" applyNumberFormat="1" applyFont="1" applyBorder="1" applyAlignment="1">
      <alignment horizontal="right" vertical="center" wrapText="1"/>
    </xf>
    <xf numFmtId="0" fontId="0" fillId="0" borderId="0" xfId="55" applyFont="1">
      <alignment/>
      <protection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1" fontId="0" fillId="0" borderId="4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43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40" fillId="13" borderId="17" xfId="0" applyNumberFormat="1" applyFont="1" applyFill="1" applyBorder="1" applyAlignment="1">
      <alignment horizontal="right" vertical="center" wrapText="1"/>
    </xf>
    <xf numFmtId="0" fontId="5" fillId="13" borderId="39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left" vertical="center"/>
    </xf>
    <xf numFmtId="2" fontId="5" fillId="13" borderId="14" xfId="0" applyNumberFormat="1" applyFont="1" applyFill="1" applyBorder="1" applyAlignment="1">
      <alignment/>
    </xf>
    <xf numFmtId="0" fontId="0" fillId="13" borderId="39" xfId="0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left" vertical="center" wrapText="1"/>
    </xf>
    <xf numFmtId="1" fontId="5" fillId="13" borderId="10" xfId="0" applyNumberFormat="1" applyFont="1" applyFill="1" applyBorder="1" applyAlignment="1">
      <alignment horizontal="center" vertical="center" wrapText="1"/>
    </xf>
    <xf numFmtId="0" fontId="5" fillId="13" borderId="12" xfId="55" applyFont="1" applyFill="1" applyBorder="1">
      <alignment/>
      <protection/>
    </xf>
    <xf numFmtId="0" fontId="5" fillId="13" borderId="16" xfId="0" applyFont="1" applyFill="1" applyBorder="1" applyAlignment="1">
      <alignment vertical="center" wrapText="1"/>
    </xf>
    <xf numFmtId="1" fontId="5" fillId="13" borderId="16" xfId="55" applyNumberFormat="1" applyFont="1" applyFill="1" applyBorder="1" applyAlignment="1">
      <alignment horizontal="center" vertical="center" wrapText="1"/>
      <protection/>
    </xf>
    <xf numFmtId="2" fontId="5" fillId="13" borderId="17" xfId="55" applyNumberFormat="1" applyFont="1" applyFill="1" applyBorder="1" applyAlignment="1">
      <alignment horizontal="right" vertical="center" wrapText="1"/>
      <protection/>
    </xf>
    <xf numFmtId="0" fontId="5" fillId="13" borderId="10" xfId="0" applyFont="1" applyFill="1" applyBorder="1" applyAlignment="1">
      <alignment vertical="center" wrapText="1"/>
    </xf>
    <xf numFmtId="0" fontId="6" fillId="13" borderId="10" xfId="57" applyFont="1" applyFill="1" applyBorder="1">
      <alignment/>
      <protection/>
    </xf>
    <xf numFmtId="1" fontId="0" fillId="13" borderId="10" xfId="0" applyNumberFormat="1" applyFont="1" applyFill="1" applyBorder="1" applyAlignment="1">
      <alignment horizontal="center" vertical="center" wrapText="1"/>
    </xf>
    <xf numFmtId="2" fontId="0" fillId="13" borderId="14" xfId="0" applyNumberFormat="1" applyFont="1" applyFill="1" applyBorder="1" applyAlignment="1">
      <alignment horizontal="right" vertical="center" wrapText="1"/>
    </xf>
    <xf numFmtId="0" fontId="7" fillId="13" borderId="10" xfId="57" applyFont="1" applyFill="1" applyBorder="1" applyAlignment="1">
      <alignment vertical="center" wrapText="1"/>
      <protection/>
    </xf>
    <xf numFmtId="0" fontId="0" fillId="35" borderId="39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55" applyFont="1" applyFill="1" applyBorder="1" applyAlignment="1">
      <alignment horizontal="left" vertical="center" wrapText="1"/>
      <protection/>
    </xf>
    <xf numFmtId="0" fontId="0" fillId="13" borderId="10" xfId="55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3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" fontId="40" fillId="13" borderId="16" xfId="0" applyNumberFormat="1" applyFont="1" applyFill="1" applyBorder="1" applyAlignment="1">
      <alignment horizontal="center" vertical="center" wrapText="1"/>
    </xf>
    <xf numFmtId="0" fontId="6" fillId="13" borderId="10" xfId="57" applyFont="1" applyFill="1" applyBorder="1" applyAlignment="1">
      <alignment vertical="center" wrapText="1"/>
      <protection/>
    </xf>
    <xf numFmtId="0" fontId="0" fillId="13" borderId="10" xfId="0" applyFont="1" applyFill="1" applyBorder="1" applyAlignment="1">
      <alignment vertical="center" wrapText="1"/>
    </xf>
    <xf numFmtId="0" fontId="0" fillId="13" borderId="39" xfId="55" applyFont="1" applyFill="1" applyBorder="1" applyAlignment="1">
      <alignment horizontal="center"/>
      <protection/>
    </xf>
    <xf numFmtId="1" fontId="0" fillId="13" borderId="10" xfId="55" applyNumberFormat="1" applyFont="1" applyFill="1" applyBorder="1" applyAlignment="1">
      <alignment horizontal="center" vertical="center" wrapText="1"/>
      <protection/>
    </xf>
    <xf numFmtId="2" fontId="0" fillId="13" borderId="14" xfId="55" applyNumberFormat="1" applyFont="1" applyFill="1" applyBorder="1" applyAlignment="1">
      <alignment horizontal="right" vertical="center" wrapText="1"/>
      <protection/>
    </xf>
    <xf numFmtId="0" fontId="0" fillId="35" borderId="39" xfId="55" applyFont="1" applyFill="1" applyBorder="1" applyAlignment="1">
      <alignment horizontal="center" vertical="center" wrapText="1"/>
      <protection/>
    </xf>
    <xf numFmtId="0" fontId="0" fillId="35" borderId="10" xfId="55" applyFont="1" applyFill="1" applyBorder="1" applyAlignment="1">
      <alignment horizontal="left" vertical="center" wrapText="1"/>
      <protection/>
    </xf>
    <xf numFmtId="0" fontId="0" fillId="35" borderId="11" xfId="55" applyFont="1" applyFill="1" applyBorder="1" applyAlignment="1">
      <alignment horizontal="left" vertical="center" wrapText="1"/>
      <protection/>
    </xf>
    <xf numFmtId="0" fontId="0" fillId="13" borderId="10" xfId="55" applyFont="1" applyFill="1" applyBorder="1" applyAlignment="1">
      <alignment horizontal="left" vertical="center" wrapText="1"/>
      <protection/>
    </xf>
    <xf numFmtId="0" fontId="0" fillId="13" borderId="39" xfId="55" applyFont="1" applyFill="1" applyBorder="1">
      <alignment/>
      <protection/>
    </xf>
    <xf numFmtId="0" fontId="0" fillId="0" borderId="10" xfId="0" applyFont="1" applyFill="1" applyBorder="1" applyAlignment="1">
      <alignment vertical="center"/>
    </xf>
    <xf numFmtId="1" fontId="0" fillId="35" borderId="10" xfId="0" applyNumberFormat="1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left" vertical="center" wrapText="1"/>
    </xf>
    <xf numFmtId="0" fontId="0" fillId="0" borderId="10" xfId="56" applyFont="1" applyFill="1" applyBorder="1" applyAlignment="1">
      <alignment vertical="center" wrapText="1"/>
      <protection/>
    </xf>
    <xf numFmtId="0" fontId="0" fillId="0" borderId="39" xfId="56" applyFont="1" applyFill="1" applyBorder="1" applyAlignment="1">
      <alignment horizontal="center" vertical="center" wrapText="1"/>
      <protection/>
    </xf>
    <xf numFmtId="0" fontId="0" fillId="0" borderId="23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13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1" fontId="0" fillId="35" borderId="10" xfId="55" applyNumberFormat="1" applyFont="1" applyFill="1" applyBorder="1" applyAlignment="1">
      <alignment horizontal="center" vertical="center" wrapText="1"/>
      <protection/>
    </xf>
    <xf numFmtId="2" fontId="0" fillId="35" borderId="14" xfId="55" applyNumberFormat="1" applyFont="1" applyFill="1" applyBorder="1" applyAlignment="1">
      <alignment horizontal="right" vertical="center" wrapText="1"/>
      <protection/>
    </xf>
    <xf numFmtId="0" fontId="0" fillId="35" borderId="39" xfId="55" applyFont="1" applyFill="1" applyBorder="1" applyAlignment="1">
      <alignment horizontal="center"/>
      <protection/>
    </xf>
    <xf numFmtId="0" fontId="7" fillId="35" borderId="10" xfId="57" applyFont="1" applyFill="1" applyBorder="1" applyAlignment="1">
      <alignment vertical="center" wrapText="1"/>
      <protection/>
    </xf>
    <xf numFmtId="1" fontId="0" fillId="35" borderId="11" xfId="0" applyNumberFormat="1" applyFont="1" applyFill="1" applyBorder="1" applyAlignment="1">
      <alignment horizontal="center" vertical="center" wrapText="1"/>
    </xf>
    <xf numFmtId="0" fontId="0" fillId="35" borderId="39" xfId="56" applyFont="1" applyFill="1" applyBorder="1" applyAlignment="1">
      <alignment horizontal="center" vertical="center" wrapText="1"/>
      <protection/>
    </xf>
    <xf numFmtId="1" fontId="0" fillId="35" borderId="10" xfId="56" applyNumberFormat="1" applyFont="1" applyFill="1" applyBorder="1" applyAlignment="1">
      <alignment horizontal="center" vertical="center" wrapText="1"/>
      <protection/>
    </xf>
    <xf numFmtId="0" fontId="0" fillId="35" borderId="23" xfId="56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 wrapText="1"/>
    </xf>
    <xf numFmtId="0" fontId="0" fillId="36" borderId="44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/>
    </xf>
    <xf numFmtId="0" fontId="7" fillId="13" borderId="45" xfId="57" applyFont="1" applyFill="1" applyBorder="1" applyAlignment="1">
      <alignment vertical="center" wrapText="1"/>
      <protection/>
    </xf>
    <xf numFmtId="0" fontId="7" fillId="13" borderId="42" xfId="57" applyFont="1" applyFill="1" applyBorder="1" applyAlignment="1">
      <alignment vertical="center" wrapText="1"/>
      <protection/>
    </xf>
    <xf numFmtId="0" fontId="0" fillId="35" borderId="22" xfId="0" applyFont="1" applyFill="1" applyBorder="1" applyAlignment="1">
      <alignment horizontal="left" vertical="center" wrapText="1"/>
    </xf>
    <xf numFmtId="0" fontId="5" fillId="13" borderId="28" xfId="55" applyFont="1" applyFill="1" applyBorder="1" applyAlignment="1">
      <alignment vertical="center" wrapText="1"/>
      <protection/>
    </xf>
    <xf numFmtId="0" fontId="5" fillId="13" borderId="29" xfId="55" applyFont="1" applyFill="1" applyBorder="1" applyAlignment="1">
      <alignment vertical="center" wrapText="1"/>
      <protection/>
    </xf>
    <xf numFmtId="0" fontId="0" fillId="35" borderId="13" xfId="0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left" vertical="center" wrapText="1"/>
    </xf>
    <xf numFmtId="0" fontId="0" fillId="35" borderId="4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56" applyFont="1" applyAlignment="1">
      <alignment vertical="center" wrapText="1"/>
      <protection/>
    </xf>
    <xf numFmtId="0" fontId="0" fillId="36" borderId="10" xfId="56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center" vertical="center"/>
    </xf>
    <xf numFmtId="0" fontId="0" fillId="36" borderId="39" xfId="56" applyFont="1" applyFill="1" applyBorder="1" applyAlignment="1">
      <alignment horizontal="center"/>
      <protection/>
    </xf>
    <xf numFmtId="0" fontId="0" fillId="36" borderId="10" xfId="56" applyFont="1" applyFill="1" applyBorder="1" applyAlignment="1">
      <alignment horizontal="center" vertical="center" wrapText="1"/>
      <protection/>
    </xf>
    <xf numFmtId="0" fontId="0" fillId="36" borderId="11" xfId="56" applyFont="1" applyFill="1" applyBorder="1" applyAlignment="1">
      <alignment horizontal="left" vertical="center" wrapText="1"/>
      <protection/>
    </xf>
    <xf numFmtId="0" fontId="0" fillId="36" borderId="11" xfId="5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 wrapText="1"/>
    </xf>
    <xf numFmtId="1" fontId="0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0" fillId="13" borderId="39" xfId="55" applyFont="1" applyFill="1" applyBorder="1" applyAlignment="1">
      <alignment horizontal="center"/>
      <protection/>
    </xf>
    <xf numFmtId="1" fontId="0" fillId="13" borderId="10" xfId="55" applyNumberFormat="1" applyFont="1" applyFill="1" applyBorder="1" applyAlignment="1">
      <alignment horizontal="center" vertical="center" wrapText="1"/>
      <protection/>
    </xf>
    <xf numFmtId="2" fontId="0" fillId="13" borderId="14" xfId="55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5" fillId="13" borderId="1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39" xfId="55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>
      <alignment horizontal="left" vertical="center" wrapText="1"/>
      <protection/>
    </xf>
    <xf numFmtId="1" fontId="7" fillId="35" borderId="10" xfId="0" applyNumberFormat="1" applyFont="1" applyFill="1" applyBorder="1" applyAlignment="1">
      <alignment horizontal="center" vertical="center" wrapText="1"/>
    </xf>
    <xf numFmtId="1" fontId="0" fillId="35" borderId="10" xfId="0" applyNumberFormat="1" applyFont="1" applyFill="1" applyBorder="1" applyAlignment="1">
      <alignment horizontal="center"/>
    </xf>
    <xf numFmtId="0" fontId="5" fillId="35" borderId="39" xfId="55" applyFont="1" applyFill="1" applyBorder="1" applyAlignment="1">
      <alignment horizontal="center" vertical="center" wrapText="1"/>
      <protection/>
    </xf>
    <xf numFmtId="0" fontId="0" fillId="35" borderId="10" xfId="55" applyFont="1" applyFill="1" applyBorder="1" applyAlignment="1">
      <alignment horizontal="center" vertical="center" wrapText="1"/>
      <protection/>
    </xf>
    <xf numFmtId="0" fontId="0" fillId="13" borderId="39" xfId="55" applyFont="1" applyFill="1" applyBorder="1" applyAlignment="1">
      <alignment horizontal="center" vertical="center" wrapText="1"/>
      <protection/>
    </xf>
    <xf numFmtId="1" fontId="7" fillId="13" borderId="10" xfId="0" applyNumberFormat="1" applyFont="1" applyFill="1" applyBorder="1" applyAlignment="1">
      <alignment horizontal="center" vertical="center" wrapText="1"/>
    </xf>
    <xf numFmtId="0" fontId="0" fillId="13" borderId="10" xfId="55" applyFont="1" applyFill="1" applyBorder="1" applyAlignment="1">
      <alignment horizontal="left" vertical="center" wrapText="1"/>
      <protection/>
    </xf>
    <xf numFmtId="1" fontId="0" fillId="13" borderId="10" xfId="0" applyNumberFormat="1" applyFont="1" applyFill="1" applyBorder="1" applyAlignment="1">
      <alignment horizontal="center"/>
    </xf>
    <xf numFmtId="0" fontId="0" fillId="13" borderId="10" xfId="55" applyFont="1" applyFill="1" applyBorder="1" applyAlignment="1">
      <alignment horizontal="center" vertical="center" wrapText="1"/>
      <protection/>
    </xf>
    <xf numFmtId="0" fontId="0" fillId="13" borderId="14" xfId="0" applyFont="1" applyFill="1" applyBorder="1" applyAlignment="1">
      <alignment/>
    </xf>
    <xf numFmtId="0" fontId="5" fillId="35" borderId="39" xfId="55" applyFont="1" applyFill="1" applyBorder="1" applyAlignment="1">
      <alignment horizontal="left" vertical="center" wrapText="1"/>
      <protection/>
    </xf>
    <xf numFmtId="0" fontId="0" fillId="35" borderId="23" xfId="55" applyFont="1" applyFill="1" applyBorder="1" applyAlignment="1">
      <alignment horizontal="center" vertical="center" wrapText="1"/>
      <protection/>
    </xf>
    <xf numFmtId="0" fontId="0" fillId="35" borderId="11" xfId="55" applyFont="1" applyFill="1" applyBorder="1" applyAlignment="1">
      <alignment horizontal="left" vertical="center" wrapText="1"/>
      <protection/>
    </xf>
    <xf numFmtId="1" fontId="7" fillId="35" borderId="11" xfId="0" applyNumberFormat="1" applyFont="1" applyFill="1" applyBorder="1" applyAlignment="1">
      <alignment horizontal="center" vertical="center" wrapText="1"/>
    </xf>
    <xf numFmtId="0" fontId="0" fillId="35" borderId="11" xfId="5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left" vertical="center" wrapText="1"/>
    </xf>
    <xf numFmtId="0" fontId="0" fillId="13" borderId="39" xfId="0" applyFont="1" applyFill="1" applyBorder="1" applyAlignment="1">
      <alignment horizontal="center" vertical="center"/>
    </xf>
    <xf numFmtId="0" fontId="5" fillId="13" borderId="39" xfId="0" applyFont="1" applyFill="1" applyBorder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vertical="center" wrapText="1"/>
    </xf>
    <xf numFmtId="0" fontId="5" fillId="13" borderId="47" xfId="0" applyFont="1" applyFill="1" applyBorder="1" applyAlignment="1">
      <alignment horizontal="left"/>
    </xf>
    <xf numFmtId="0" fontId="5" fillId="13" borderId="48" xfId="0" applyFont="1" applyFill="1" applyBorder="1" applyAlignment="1">
      <alignment horizontal="center"/>
    </xf>
    <xf numFmtId="0" fontId="5" fillId="13" borderId="47" xfId="0" applyFont="1" applyFill="1" applyBorder="1" applyAlignment="1">
      <alignment horizontal="left" vertical="center" wrapText="1"/>
    </xf>
    <xf numFmtId="1" fontId="5" fillId="13" borderId="47" xfId="0" applyNumberFormat="1" applyFont="1" applyFill="1" applyBorder="1" applyAlignment="1">
      <alignment horizontal="center" vertical="center" wrapText="1"/>
    </xf>
    <xf numFmtId="2" fontId="5" fillId="13" borderId="49" xfId="0" applyNumberFormat="1" applyFont="1" applyFill="1" applyBorder="1" applyAlignment="1">
      <alignment horizontal="right" vertical="center"/>
    </xf>
    <xf numFmtId="0" fontId="0" fillId="13" borderId="39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35" borderId="10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right" vertical="center" wrapText="1"/>
    </xf>
    <xf numFmtId="2" fontId="0" fillId="0" borderId="35" xfId="0" applyNumberFormat="1" applyFont="1" applyBorder="1" applyAlignment="1">
      <alignment horizontal="right" vertical="center" wrapText="1"/>
    </xf>
    <xf numFmtId="1" fontId="0" fillId="35" borderId="10" xfId="56" applyNumberFormat="1" applyFont="1" applyFill="1" applyBorder="1" applyAlignment="1">
      <alignment horizontal="center" vertical="center" wrapText="1"/>
      <protection/>
    </xf>
    <xf numFmtId="0" fontId="0" fillId="35" borderId="48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50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36" borderId="52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righ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5" borderId="49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0" borderId="0" xfId="55" applyFont="1" applyFill="1" applyAlignment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55" applyFont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5" fillId="0" borderId="0" xfId="55" applyFont="1" applyAlignment="1">
      <alignment horizontal="center" vertical="center" wrapText="1"/>
      <protection/>
    </xf>
    <xf numFmtId="1" fontId="0" fillId="35" borderId="11" xfId="0" applyNumberFormat="1" applyFont="1" applyFill="1" applyBorder="1" applyAlignment="1">
      <alignment horizontal="center" vertical="center" wrapText="1"/>
    </xf>
    <xf numFmtId="1" fontId="0" fillId="35" borderId="46" xfId="0" applyNumberFormat="1" applyFont="1" applyFill="1" applyBorder="1" applyAlignment="1">
      <alignment horizontal="center" vertical="center" wrapText="1"/>
    </xf>
    <xf numFmtId="1" fontId="0" fillId="35" borderId="1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right" vertical="center" wrapText="1"/>
    </xf>
    <xf numFmtId="2" fontId="0" fillId="0" borderId="37" xfId="0" applyNumberFormat="1" applyFont="1" applyBorder="1" applyAlignment="1">
      <alignment horizontal="right" vertical="center" wrapText="1"/>
    </xf>
    <xf numFmtId="2" fontId="0" fillId="0" borderId="35" xfId="0" applyNumberFormat="1" applyFont="1" applyBorder="1" applyAlignment="1">
      <alignment horizontal="right" vertical="center" wrapText="1"/>
    </xf>
    <xf numFmtId="1" fontId="0" fillId="36" borderId="29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left" vertical="center" wrapText="1"/>
    </xf>
    <xf numFmtId="1" fontId="0" fillId="35" borderId="45" xfId="0" applyNumberFormat="1" applyFont="1" applyFill="1" applyBorder="1" applyAlignment="1">
      <alignment horizontal="center" vertical="center" wrapText="1"/>
    </xf>
    <xf numFmtId="1" fontId="0" fillId="35" borderId="42" xfId="0" applyNumberFormat="1" applyFont="1" applyFill="1" applyBorder="1" applyAlignment="1">
      <alignment horizontal="center" vertical="center" wrapText="1"/>
    </xf>
    <xf numFmtId="1" fontId="0" fillId="35" borderId="22" xfId="0" applyNumberFormat="1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35" borderId="52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53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55" applyFont="1" applyAlignment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140625" style="20" customWidth="1"/>
    <col min="2" max="2" width="16.28125" style="20" customWidth="1"/>
    <col min="3" max="3" width="43.140625" style="20" customWidth="1"/>
    <col min="4" max="4" width="15.28125" style="20" customWidth="1"/>
    <col min="5" max="5" width="16.7109375" style="20" customWidth="1"/>
    <col min="6" max="6" width="19.140625" style="20" customWidth="1"/>
    <col min="7" max="7" width="9.28125" style="20" customWidth="1"/>
    <col min="8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7" s="112" customFormat="1" ht="15" customHeight="1">
      <c r="A6" s="412" t="s">
        <v>119</v>
      </c>
      <c r="B6" s="412"/>
      <c r="C6" s="412"/>
      <c r="D6" s="412"/>
      <c r="E6" s="412"/>
      <c r="F6" s="412"/>
      <c r="G6" s="114"/>
    </row>
    <row r="7" spans="1:7" s="112" customFormat="1" ht="15.75" thickBot="1">
      <c r="A7" s="113"/>
      <c r="B7" s="114"/>
      <c r="C7" s="114"/>
      <c r="D7" s="113"/>
      <c r="E7" s="113"/>
      <c r="F7" s="114"/>
      <c r="G7" s="114"/>
    </row>
    <row r="8" spans="1:7" s="112" customFormat="1" ht="15" customHeight="1">
      <c r="A8" s="396" t="s">
        <v>139</v>
      </c>
      <c r="B8" s="398" t="s">
        <v>140</v>
      </c>
      <c r="C8" s="398" t="s">
        <v>141</v>
      </c>
      <c r="D8" s="400" t="s">
        <v>142</v>
      </c>
      <c r="E8" s="401"/>
      <c r="F8" s="409" t="s">
        <v>331</v>
      </c>
      <c r="G8" s="114"/>
    </row>
    <row r="9" spans="1:7" s="112" customFormat="1" ht="15">
      <c r="A9" s="397"/>
      <c r="B9" s="399"/>
      <c r="C9" s="399"/>
      <c r="D9" s="402"/>
      <c r="E9" s="403"/>
      <c r="F9" s="410"/>
      <c r="G9" s="114"/>
    </row>
    <row r="10" spans="1:7" s="112" customFormat="1" ht="100.5" customHeight="1">
      <c r="A10" s="397"/>
      <c r="B10" s="399"/>
      <c r="C10" s="399"/>
      <c r="D10" s="115" t="s">
        <v>47</v>
      </c>
      <c r="E10" s="115" t="s">
        <v>48</v>
      </c>
      <c r="F10" s="410"/>
      <c r="G10" s="114"/>
    </row>
    <row r="11" spans="1:7" s="112" customFormat="1" ht="37.5" customHeight="1">
      <c r="A11" s="128">
        <v>1</v>
      </c>
      <c r="B11" s="116" t="s">
        <v>289</v>
      </c>
      <c r="C11" s="116" t="s">
        <v>30</v>
      </c>
      <c r="D11" s="103">
        <f>ROUND(+E11/8,0)</f>
        <v>13</v>
      </c>
      <c r="E11" s="104">
        <v>100</v>
      </c>
      <c r="F11" s="105">
        <f>+ROUND((230/21)*D11,2)</f>
        <v>142.38</v>
      </c>
      <c r="G11" s="114"/>
    </row>
    <row r="12" spans="1:6" s="112" customFormat="1" ht="28.5" customHeight="1">
      <c r="A12" s="128">
        <v>2</v>
      </c>
      <c r="B12" s="116" t="s">
        <v>289</v>
      </c>
      <c r="C12" s="116" t="s">
        <v>96</v>
      </c>
      <c r="D12" s="103">
        <f>ROUND(+E12/8,0)</f>
        <v>11</v>
      </c>
      <c r="E12" s="104">
        <v>84</v>
      </c>
      <c r="F12" s="105">
        <f>+ROUND((230/21)*D12,2)</f>
        <v>120.48</v>
      </c>
    </row>
    <row r="13" spans="1:6" s="112" customFormat="1" ht="38.25" customHeight="1" thickBot="1">
      <c r="A13" s="128">
        <v>3</v>
      </c>
      <c r="B13" s="116" t="s">
        <v>289</v>
      </c>
      <c r="C13" s="116" t="s">
        <v>203</v>
      </c>
      <c r="D13" s="103">
        <f>ROUND(+E13/8,0)</f>
        <v>7</v>
      </c>
      <c r="E13" s="104">
        <v>56</v>
      </c>
      <c r="F13" s="105">
        <f>+ROUND((230/21)*D13,2)</f>
        <v>76.67</v>
      </c>
    </row>
    <row r="14" spans="1:7" s="112" customFormat="1" ht="37.5" customHeight="1" thickBot="1">
      <c r="A14" s="154"/>
      <c r="B14" s="155"/>
      <c r="C14" s="155" t="s">
        <v>176</v>
      </c>
      <c r="D14" s="156">
        <f>SUM(D11:D13)</f>
        <v>31</v>
      </c>
      <c r="E14" s="157">
        <f>SUM(E11:E13)</f>
        <v>240</v>
      </c>
      <c r="F14" s="158">
        <f>SUM(F11:F13)</f>
        <v>339.53000000000003</v>
      </c>
      <c r="G14" s="114"/>
    </row>
  </sheetData>
  <sheetProtection/>
  <mergeCells count="9">
    <mergeCell ref="A3:F3"/>
    <mergeCell ref="A1:F1"/>
    <mergeCell ref="A4:F4"/>
    <mergeCell ref="A6:F6"/>
    <mergeCell ref="F8:F10"/>
    <mergeCell ref="A8:A10"/>
    <mergeCell ref="B8:B10"/>
    <mergeCell ref="C8:C10"/>
    <mergeCell ref="D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31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1.00390625" style="20" bestFit="1" customWidth="1"/>
    <col min="2" max="2" width="17.7109375" style="20" customWidth="1"/>
    <col min="3" max="3" width="78.7109375" style="20" customWidth="1"/>
    <col min="4" max="4" width="15.421875" style="20" customWidth="1"/>
    <col min="5" max="5" width="15.7109375" style="20" customWidth="1"/>
    <col min="6" max="6" width="18.5742187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>
      <c r="A6" s="411" t="s">
        <v>239</v>
      </c>
      <c r="B6" s="411"/>
      <c r="C6" s="411"/>
      <c r="D6" s="411"/>
      <c r="E6" s="411"/>
      <c r="F6" s="411"/>
    </row>
    <row r="7" spans="1:6" s="112" customFormat="1" ht="15.75" thickBot="1">
      <c r="A7" s="134"/>
      <c r="B7" s="136"/>
      <c r="C7" s="185"/>
      <c r="D7" s="185"/>
      <c r="E7" s="134"/>
      <c r="F7" s="136"/>
    </row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6" s="112" customFormat="1" ht="15">
      <c r="A11" s="229"/>
      <c r="B11" s="230" t="s">
        <v>109</v>
      </c>
      <c r="C11" s="163"/>
      <c r="D11" s="164"/>
      <c r="E11" s="164"/>
      <c r="F11" s="231"/>
    </row>
    <row r="12" spans="1:6" s="144" customFormat="1" ht="64.5" customHeight="1">
      <c r="A12" s="146">
        <v>1</v>
      </c>
      <c r="B12" s="267" t="s">
        <v>289</v>
      </c>
      <c r="C12" s="102" t="s">
        <v>352</v>
      </c>
      <c r="D12" s="103">
        <f aca="true" t="shared" si="0" ref="D12:D30">ROUND(+E12/8,0)</f>
        <v>4</v>
      </c>
      <c r="E12" s="103">
        <v>28</v>
      </c>
      <c r="F12" s="105">
        <f>+ROUND((230/21)*D12,2)</f>
        <v>43.81</v>
      </c>
    </row>
    <row r="13" spans="1:6" s="144" customFormat="1" ht="61.5" customHeight="1">
      <c r="A13" s="146">
        <v>2</v>
      </c>
      <c r="B13" s="267" t="s">
        <v>289</v>
      </c>
      <c r="C13" s="102" t="s">
        <v>104</v>
      </c>
      <c r="D13" s="103">
        <f t="shared" si="0"/>
        <v>3</v>
      </c>
      <c r="E13" s="103">
        <v>24</v>
      </c>
      <c r="F13" s="105">
        <f>+ROUND((230/21)*D13,2)</f>
        <v>32.86</v>
      </c>
    </row>
    <row r="14" spans="1:6" s="144" customFormat="1" ht="66.75" customHeight="1">
      <c r="A14" s="146">
        <v>3</v>
      </c>
      <c r="B14" s="267" t="s">
        <v>289</v>
      </c>
      <c r="C14" s="102" t="s">
        <v>238</v>
      </c>
      <c r="D14" s="103">
        <f t="shared" si="0"/>
        <v>5</v>
      </c>
      <c r="E14" s="103">
        <v>40</v>
      </c>
      <c r="F14" s="105">
        <f>+ROUND((230/21)*D14,2)</f>
        <v>54.76</v>
      </c>
    </row>
    <row r="15" spans="1:6" s="144" customFormat="1" ht="59.25" customHeight="1">
      <c r="A15" s="146">
        <v>4</v>
      </c>
      <c r="B15" s="267" t="s">
        <v>289</v>
      </c>
      <c r="C15" s="102" t="s">
        <v>0</v>
      </c>
      <c r="D15" s="103">
        <f t="shared" si="0"/>
        <v>2</v>
      </c>
      <c r="E15" s="103">
        <v>12</v>
      </c>
      <c r="F15" s="105">
        <f>+ROUND((230/21)*D15,2)</f>
        <v>21.9</v>
      </c>
    </row>
    <row r="16" spans="1:6" s="112" customFormat="1" ht="15">
      <c r="A16" s="229"/>
      <c r="B16" s="230" t="s">
        <v>57</v>
      </c>
      <c r="C16" s="163"/>
      <c r="D16" s="164"/>
      <c r="E16" s="164"/>
      <c r="F16" s="231"/>
    </row>
    <row r="17" spans="1:6" s="144" customFormat="1" ht="35.25" customHeight="1">
      <c r="A17" s="146">
        <v>5</v>
      </c>
      <c r="B17" s="267" t="s">
        <v>289</v>
      </c>
      <c r="C17" s="102" t="s">
        <v>353</v>
      </c>
      <c r="D17" s="103">
        <f t="shared" si="0"/>
        <v>4</v>
      </c>
      <c r="E17" s="103">
        <v>28</v>
      </c>
      <c r="F17" s="105">
        <f>+ROUND((230/21)*D17,2)</f>
        <v>43.81</v>
      </c>
    </row>
    <row r="18" spans="1:6" s="144" customFormat="1" ht="38.25" customHeight="1">
      <c r="A18" s="146">
        <v>6</v>
      </c>
      <c r="B18" s="267" t="s">
        <v>289</v>
      </c>
      <c r="C18" s="102" t="s">
        <v>354</v>
      </c>
      <c r="D18" s="103">
        <f t="shared" si="0"/>
        <v>3</v>
      </c>
      <c r="E18" s="103">
        <v>20</v>
      </c>
      <c r="F18" s="105">
        <f>+ROUND((230/21)*D18,2)</f>
        <v>32.86</v>
      </c>
    </row>
    <row r="19" spans="1:6" s="144" customFormat="1" ht="42.75" customHeight="1">
      <c r="A19" s="146">
        <v>7</v>
      </c>
      <c r="B19" s="267" t="s">
        <v>289</v>
      </c>
      <c r="C19" s="102" t="s">
        <v>355</v>
      </c>
      <c r="D19" s="103">
        <f t="shared" si="0"/>
        <v>5</v>
      </c>
      <c r="E19" s="103">
        <v>36</v>
      </c>
      <c r="F19" s="105">
        <f>+ROUND((230/21)*D19,2)</f>
        <v>54.76</v>
      </c>
    </row>
    <row r="20" spans="1:6" s="144" customFormat="1" ht="53.25" customHeight="1">
      <c r="A20" s="146">
        <v>8</v>
      </c>
      <c r="B20" s="267" t="s">
        <v>289</v>
      </c>
      <c r="C20" s="102" t="s">
        <v>1</v>
      </c>
      <c r="D20" s="103">
        <f t="shared" si="0"/>
        <v>2</v>
      </c>
      <c r="E20" s="103">
        <v>16</v>
      </c>
      <c r="F20" s="105">
        <f>+ROUND((230/21)*D20,2)</f>
        <v>21.9</v>
      </c>
    </row>
    <row r="21" spans="1:6" s="112" customFormat="1" ht="15">
      <c r="A21" s="229"/>
      <c r="B21" s="230" t="s">
        <v>58</v>
      </c>
      <c r="C21" s="163"/>
      <c r="D21" s="164"/>
      <c r="E21" s="164"/>
      <c r="F21" s="231"/>
    </row>
    <row r="22" spans="1:6" s="144" customFormat="1" ht="59.25" customHeight="1">
      <c r="A22" s="146">
        <v>9</v>
      </c>
      <c r="B22" s="267" t="s">
        <v>289</v>
      </c>
      <c r="C22" s="102" t="s">
        <v>2</v>
      </c>
      <c r="D22" s="103">
        <f t="shared" si="0"/>
        <v>3</v>
      </c>
      <c r="E22" s="103">
        <v>24</v>
      </c>
      <c r="F22" s="105">
        <f>+ROUND((230/21)*D22,2)</f>
        <v>32.86</v>
      </c>
    </row>
    <row r="23" spans="1:6" s="144" customFormat="1" ht="52.5" customHeight="1">
      <c r="A23" s="146">
        <v>10</v>
      </c>
      <c r="B23" s="267" t="s">
        <v>289</v>
      </c>
      <c r="C23" s="102" t="s">
        <v>3</v>
      </c>
      <c r="D23" s="103">
        <f t="shared" si="0"/>
        <v>4</v>
      </c>
      <c r="E23" s="103">
        <v>28</v>
      </c>
      <c r="F23" s="105">
        <f>+ROUND((230/21)*D23,2)</f>
        <v>43.81</v>
      </c>
    </row>
    <row r="24" spans="1:6" s="144" customFormat="1" ht="73.5" customHeight="1">
      <c r="A24" s="146">
        <v>11</v>
      </c>
      <c r="B24" s="267" t="s">
        <v>289</v>
      </c>
      <c r="C24" s="102" t="s">
        <v>4</v>
      </c>
      <c r="D24" s="103">
        <f t="shared" si="0"/>
        <v>3</v>
      </c>
      <c r="E24" s="103">
        <v>20</v>
      </c>
      <c r="F24" s="105">
        <f>+ROUND((230/21)*D24,2)</f>
        <v>32.86</v>
      </c>
    </row>
    <row r="25" spans="1:6" s="144" customFormat="1" ht="68.25" customHeight="1">
      <c r="A25" s="146">
        <v>12</v>
      </c>
      <c r="B25" s="267" t="s">
        <v>289</v>
      </c>
      <c r="C25" s="102" t="s">
        <v>5</v>
      </c>
      <c r="D25" s="103">
        <f t="shared" si="0"/>
        <v>4</v>
      </c>
      <c r="E25" s="103">
        <v>28</v>
      </c>
      <c r="F25" s="105">
        <f>+ROUND((230/21)*D25,2)</f>
        <v>43.81</v>
      </c>
    </row>
    <row r="26" spans="1:6" s="112" customFormat="1" ht="15">
      <c r="A26" s="161"/>
      <c r="B26" s="162" t="s">
        <v>120</v>
      </c>
      <c r="C26" s="163"/>
      <c r="D26" s="164"/>
      <c r="E26" s="164"/>
      <c r="F26" s="231"/>
    </row>
    <row r="27" spans="1:6" s="144" customFormat="1" ht="66.75" customHeight="1">
      <c r="A27" s="146">
        <v>13</v>
      </c>
      <c r="B27" s="267" t="s">
        <v>289</v>
      </c>
      <c r="C27" s="102" t="s">
        <v>6</v>
      </c>
      <c r="D27" s="103">
        <f t="shared" si="0"/>
        <v>4</v>
      </c>
      <c r="E27" s="103">
        <v>28</v>
      </c>
      <c r="F27" s="105">
        <f>+ROUND((230/21)*D27,2)</f>
        <v>43.81</v>
      </c>
    </row>
    <row r="28" spans="1:6" s="144" customFormat="1" ht="50.25" customHeight="1">
      <c r="A28" s="146">
        <v>14</v>
      </c>
      <c r="B28" s="267" t="s">
        <v>289</v>
      </c>
      <c r="C28" s="102" t="s">
        <v>7</v>
      </c>
      <c r="D28" s="103">
        <f t="shared" si="0"/>
        <v>3</v>
      </c>
      <c r="E28" s="103">
        <v>24</v>
      </c>
      <c r="F28" s="105">
        <f>+ROUND((230/21)*D28,2)</f>
        <v>32.86</v>
      </c>
    </row>
    <row r="29" spans="1:6" s="144" customFormat="1" ht="59.25" customHeight="1">
      <c r="A29" s="146">
        <v>15</v>
      </c>
      <c r="B29" s="267" t="s">
        <v>289</v>
      </c>
      <c r="C29" s="102" t="s">
        <v>8</v>
      </c>
      <c r="D29" s="103">
        <f t="shared" si="0"/>
        <v>3</v>
      </c>
      <c r="E29" s="103">
        <v>20</v>
      </c>
      <c r="F29" s="105">
        <f>+ROUND((230/21)*D29,2)</f>
        <v>32.86</v>
      </c>
    </row>
    <row r="30" spans="1:6" s="144" customFormat="1" ht="77.25" customHeight="1" thickBot="1">
      <c r="A30" s="146">
        <v>16</v>
      </c>
      <c r="B30" s="267" t="s">
        <v>289</v>
      </c>
      <c r="C30" s="102" t="s">
        <v>9</v>
      </c>
      <c r="D30" s="103">
        <f t="shared" si="0"/>
        <v>4</v>
      </c>
      <c r="E30" s="103">
        <v>28</v>
      </c>
      <c r="F30" s="105">
        <f>+ROUND((230/21)*D30,2)</f>
        <v>43.81</v>
      </c>
    </row>
    <row r="31" spans="1:6" s="144" customFormat="1" ht="27.75" customHeight="1" thickBot="1">
      <c r="A31" s="159"/>
      <c r="B31" s="160"/>
      <c r="C31" s="160" t="s">
        <v>176</v>
      </c>
      <c r="D31" s="260">
        <f>SUM(D11:D30)</f>
        <v>56</v>
      </c>
      <c r="E31" s="260">
        <f>SUM(E11:E30)</f>
        <v>404</v>
      </c>
      <c r="F31" s="228">
        <f>SUM(F11:F30)</f>
        <v>613.3399999999999</v>
      </c>
    </row>
  </sheetData>
  <sheetProtection/>
  <mergeCells count="9">
    <mergeCell ref="F8:F10"/>
    <mergeCell ref="A1:F1"/>
    <mergeCell ref="A3:F3"/>
    <mergeCell ref="A6:F6"/>
    <mergeCell ref="A8:A10"/>
    <mergeCell ref="B8:B10"/>
    <mergeCell ref="C8:C10"/>
    <mergeCell ref="D8:E9"/>
    <mergeCell ref="A4:F4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9.00390625" style="20" customWidth="1"/>
    <col min="2" max="2" width="19.57421875" style="20" customWidth="1"/>
    <col min="3" max="3" width="62.28125" style="20" customWidth="1"/>
    <col min="4" max="4" width="10.28125" style="20" customWidth="1"/>
    <col min="5" max="5" width="10.140625" style="20" customWidth="1"/>
    <col min="6" max="6" width="18.85156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>
      <c r="A6" s="422" t="s">
        <v>199</v>
      </c>
      <c r="B6" s="422"/>
      <c r="C6" s="422"/>
      <c r="D6" s="422"/>
      <c r="E6" s="422"/>
      <c r="F6" s="422"/>
    </row>
    <row r="7" s="112" customFormat="1" ht="15.75" thickBot="1"/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87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6" s="144" customFormat="1" ht="35.25" customHeight="1">
      <c r="A11" s="146">
        <v>1</v>
      </c>
      <c r="B11" s="267" t="s">
        <v>289</v>
      </c>
      <c r="C11" s="249" t="s">
        <v>63</v>
      </c>
      <c r="D11" s="103">
        <f>ROUND(+E11/8,0)</f>
        <v>3</v>
      </c>
      <c r="E11" s="103">
        <v>26</v>
      </c>
      <c r="F11" s="105">
        <f>+ROUND((230/21)/8*E11,2)</f>
        <v>35.6</v>
      </c>
    </row>
    <row r="12" spans="1:6" s="144" customFormat="1" ht="35.25" customHeight="1">
      <c r="A12" s="146">
        <v>2</v>
      </c>
      <c r="B12" s="267" t="s">
        <v>289</v>
      </c>
      <c r="C12" s="250" t="s">
        <v>31</v>
      </c>
      <c r="D12" s="103">
        <f>ROUND(+E12/8,0)</f>
        <v>4</v>
      </c>
      <c r="E12" s="103">
        <v>32</v>
      </c>
      <c r="F12" s="105">
        <f>+ROUND((230/21)/8*E12,2)</f>
        <v>43.81</v>
      </c>
    </row>
    <row r="13" spans="1:6" s="144" customFormat="1" ht="35.25" customHeight="1">
      <c r="A13" s="146">
        <v>3</v>
      </c>
      <c r="B13" s="267" t="s">
        <v>289</v>
      </c>
      <c r="C13" s="250" t="s">
        <v>32</v>
      </c>
      <c r="D13" s="103">
        <f>ROUND(+E13/8,0)</f>
        <v>9</v>
      </c>
      <c r="E13" s="103">
        <v>72</v>
      </c>
      <c r="F13" s="105">
        <f>+ROUND((230/21)/8*E13,2)</f>
        <v>98.57</v>
      </c>
    </row>
    <row r="14" spans="1:6" s="144" customFormat="1" ht="35.25" customHeight="1">
      <c r="A14" s="146">
        <v>4</v>
      </c>
      <c r="B14" s="267" t="s">
        <v>289</v>
      </c>
      <c r="C14" s="250" t="s">
        <v>33</v>
      </c>
      <c r="D14" s="103">
        <f>ROUND(+E14/8,0)</f>
        <v>6</v>
      </c>
      <c r="E14" s="103">
        <v>48</v>
      </c>
      <c r="F14" s="105">
        <f>+ROUND((230/21)/8*E14,2)</f>
        <v>65.71</v>
      </c>
    </row>
    <row r="15" spans="1:6" s="144" customFormat="1" ht="35.25" customHeight="1" thickBot="1">
      <c r="A15" s="146">
        <v>5</v>
      </c>
      <c r="B15" s="267" t="s">
        <v>289</v>
      </c>
      <c r="C15" s="250" t="s">
        <v>34</v>
      </c>
      <c r="D15" s="103">
        <f>ROUND(+E15/8,0)</f>
        <v>4</v>
      </c>
      <c r="E15" s="103">
        <v>28</v>
      </c>
      <c r="F15" s="105">
        <f>+ROUND((230/21)/8*E15,2)</f>
        <v>38.33</v>
      </c>
    </row>
    <row r="16" spans="1:6" s="144" customFormat="1" ht="27.75" customHeight="1" thickBot="1">
      <c r="A16" s="159"/>
      <c r="B16" s="160"/>
      <c r="C16" s="160" t="s">
        <v>176</v>
      </c>
      <c r="D16" s="182">
        <f>SUM(D11:D15)</f>
        <v>26</v>
      </c>
      <c r="E16" s="182">
        <f>SUM(E11:E15)</f>
        <v>206</v>
      </c>
      <c r="F16" s="228">
        <f>SUM(F11:F15)</f>
        <v>282.02</v>
      </c>
    </row>
  </sheetData>
  <sheetProtection/>
  <mergeCells count="9">
    <mergeCell ref="A1:F1"/>
    <mergeCell ref="A3:F3"/>
    <mergeCell ref="F8:F10"/>
    <mergeCell ref="A6:F6"/>
    <mergeCell ref="A8:A10"/>
    <mergeCell ref="B8:B10"/>
    <mergeCell ref="C8:C10"/>
    <mergeCell ref="D8:E9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G16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9.8515625" style="20" customWidth="1"/>
    <col min="2" max="2" width="18.7109375" style="20" customWidth="1"/>
    <col min="3" max="3" width="64.57421875" style="20" customWidth="1"/>
    <col min="4" max="4" width="12.7109375" style="20" customWidth="1"/>
    <col min="5" max="5" width="12.28125" style="20" customWidth="1"/>
    <col min="6" max="6" width="24.42187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>
      <c r="A6" s="422" t="s">
        <v>297</v>
      </c>
      <c r="B6" s="422"/>
      <c r="C6" s="422"/>
      <c r="D6" s="422"/>
      <c r="E6" s="422"/>
      <c r="F6" s="422"/>
    </row>
    <row r="7" s="112" customFormat="1" ht="15.75" thickBot="1"/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6" s="144" customFormat="1" ht="35.25" customHeight="1">
      <c r="A11" s="146">
        <v>1</v>
      </c>
      <c r="B11" s="267" t="s">
        <v>289</v>
      </c>
      <c r="C11" s="102" t="s">
        <v>63</v>
      </c>
      <c r="D11" s="103">
        <f>ROUND(+E11/8,0)</f>
        <v>3</v>
      </c>
      <c r="E11" s="103">
        <v>26</v>
      </c>
      <c r="F11" s="105">
        <f>+ROUND((230/21)*D11,2)</f>
        <v>32.86</v>
      </c>
    </row>
    <row r="12" spans="1:6" s="144" customFormat="1" ht="35.25" customHeight="1">
      <c r="A12" s="146">
        <v>2</v>
      </c>
      <c r="B12" s="267" t="s">
        <v>289</v>
      </c>
      <c r="C12" s="102" t="s">
        <v>31</v>
      </c>
      <c r="D12" s="103">
        <f>ROUND(+E12/8,0)</f>
        <v>4</v>
      </c>
      <c r="E12" s="103">
        <v>32</v>
      </c>
      <c r="F12" s="105">
        <f>+ROUND((230/21)*D12,2)</f>
        <v>43.81</v>
      </c>
    </row>
    <row r="13" spans="1:6" s="144" customFormat="1" ht="35.25" customHeight="1">
      <c r="A13" s="146">
        <v>3</v>
      </c>
      <c r="B13" s="267" t="s">
        <v>289</v>
      </c>
      <c r="C13" s="102" t="s">
        <v>32</v>
      </c>
      <c r="D13" s="103">
        <f>ROUND(+E13/8,0)</f>
        <v>9</v>
      </c>
      <c r="E13" s="103">
        <v>72</v>
      </c>
      <c r="F13" s="105">
        <f>+ROUND((230/21)*D13,2)</f>
        <v>98.57</v>
      </c>
    </row>
    <row r="14" spans="1:6" s="144" customFormat="1" ht="35.25" customHeight="1">
      <c r="A14" s="146">
        <v>4</v>
      </c>
      <c r="B14" s="267" t="s">
        <v>289</v>
      </c>
      <c r="C14" s="102" t="s">
        <v>258</v>
      </c>
      <c r="D14" s="103">
        <f>ROUND(+E14/8,0)</f>
        <v>2</v>
      </c>
      <c r="E14" s="103">
        <v>12</v>
      </c>
      <c r="F14" s="105">
        <f>+ROUND((230/21)*D14,2)</f>
        <v>21.9</v>
      </c>
    </row>
    <row r="15" spans="1:6" s="144" customFormat="1" ht="35.25" customHeight="1" thickBot="1">
      <c r="A15" s="146">
        <v>5</v>
      </c>
      <c r="B15" s="267" t="s">
        <v>289</v>
      </c>
      <c r="C15" s="102" t="s">
        <v>259</v>
      </c>
      <c r="D15" s="103">
        <f>ROUND(+E15/8,0)</f>
        <v>2</v>
      </c>
      <c r="E15" s="103">
        <v>16</v>
      </c>
      <c r="F15" s="105">
        <f>+ROUND((230/21)*D15,2)</f>
        <v>21.9</v>
      </c>
    </row>
    <row r="16" spans="1:6" s="144" customFormat="1" ht="27.75" customHeight="1" thickBot="1">
      <c r="A16" s="159"/>
      <c r="B16" s="160"/>
      <c r="C16" s="160" t="s">
        <v>176</v>
      </c>
      <c r="D16" s="182">
        <f>SUM(D11:D15)</f>
        <v>20</v>
      </c>
      <c r="E16" s="182">
        <f>SUM(E11:E15)</f>
        <v>158</v>
      </c>
      <c r="F16" s="228">
        <f>SUM(F11:F15)</f>
        <v>219.04000000000002</v>
      </c>
    </row>
  </sheetData>
  <sheetProtection/>
  <mergeCells count="9">
    <mergeCell ref="A1:F1"/>
    <mergeCell ref="A3:F3"/>
    <mergeCell ref="F8:F10"/>
    <mergeCell ref="A6:F6"/>
    <mergeCell ref="A8:A10"/>
    <mergeCell ref="B8:B10"/>
    <mergeCell ref="C8:C10"/>
    <mergeCell ref="D8:E9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0.57421875" style="20" customWidth="1"/>
    <col min="2" max="2" width="18.28125" style="20" customWidth="1"/>
    <col min="3" max="3" width="70.28125" style="20" customWidth="1"/>
    <col min="4" max="4" width="10.00390625" style="28" customWidth="1"/>
    <col min="5" max="5" width="12.8515625" style="28" customWidth="1"/>
    <col min="6" max="6" width="18.57421875" style="20" customWidth="1"/>
    <col min="7" max="16384" width="9.140625" style="20" customWidth="1"/>
  </cols>
  <sheetData>
    <row r="1" spans="1:28" s="114" customFormat="1" ht="20.25" customHeight="1">
      <c r="A1" s="426" t="s">
        <v>158</v>
      </c>
      <c r="B1" s="426"/>
      <c r="C1" s="426"/>
      <c r="D1" s="426"/>
      <c r="E1" s="426"/>
      <c r="F1" s="426"/>
      <c r="G1" s="11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s="114" customFormat="1" ht="20.25" customHeight="1">
      <c r="A2" s="14"/>
      <c r="B2" s="14"/>
      <c r="C2" s="14"/>
      <c r="D2" s="14"/>
      <c r="E2" s="14"/>
      <c r="F2" s="14"/>
      <c r="G2" s="11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s="114" customFormat="1" ht="15" customHeight="1">
      <c r="A3" s="426" t="s">
        <v>394</v>
      </c>
      <c r="B3" s="426"/>
      <c r="C3" s="426"/>
      <c r="D3" s="426"/>
      <c r="E3" s="426"/>
      <c r="F3" s="426"/>
      <c r="G3" s="14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114" customFormat="1" ht="15">
      <c r="A4" s="395" t="s">
        <v>344</v>
      </c>
      <c r="B4" s="395"/>
      <c r="C4" s="395"/>
      <c r="D4" s="395"/>
      <c r="E4" s="395"/>
      <c r="F4" s="395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6" spans="1:28" s="112" customFormat="1" ht="15" customHeight="1">
      <c r="A6" s="412" t="s">
        <v>267</v>
      </c>
      <c r="B6" s="412"/>
      <c r="C6" s="412"/>
      <c r="D6" s="412"/>
      <c r="E6" s="412"/>
      <c r="F6" s="41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4:28" s="112" customFormat="1" ht="15.75" thickBot="1">
      <c r="D7" s="118"/>
      <c r="E7" s="118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144" customFormat="1" ht="15" customHeight="1">
      <c r="A8" s="442" t="s">
        <v>139</v>
      </c>
      <c r="B8" s="445" t="s">
        <v>140</v>
      </c>
      <c r="C8" s="445" t="s">
        <v>141</v>
      </c>
      <c r="D8" s="448" t="s">
        <v>142</v>
      </c>
      <c r="E8" s="449"/>
      <c r="F8" s="392" t="s">
        <v>331</v>
      </c>
      <c r="G8" s="112"/>
      <c r="H8" s="112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144" customFormat="1" ht="15">
      <c r="A9" s="443"/>
      <c r="B9" s="446"/>
      <c r="C9" s="446"/>
      <c r="D9" s="450"/>
      <c r="E9" s="451"/>
      <c r="F9" s="393"/>
      <c r="G9" s="112"/>
      <c r="H9" s="112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144" customFormat="1" ht="97.5" customHeight="1">
      <c r="A10" s="444"/>
      <c r="B10" s="447"/>
      <c r="C10" s="447"/>
      <c r="D10" s="246" t="s">
        <v>47</v>
      </c>
      <c r="E10" s="246" t="s">
        <v>48</v>
      </c>
      <c r="F10" s="394"/>
      <c r="G10" s="112"/>
      <c r="H10" s="11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112" customFormat="1" ht="15">
      <c r="A11" s="233"/>
      <c r="B11" s="234" t="s">
        <v>49</v>
      </c>
      <c r="C11" s="234"/>
      <c r="D11" s="173"/>
      <c r="E11" s="173"/>
      <c r="F11" s="175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144" customFormat="1" ht="35.25" customHeight="1">
      <c r="A12" s="146">
        <v>1</v>
      </c>
      <c r="B12" s="267" t="s">
        <v>289</v>
      </c>
      <c r="C12" s="102" t="s">
        <v>247</v>
      </c>
      <c r="D12" s="103">
        <f>ROUND(+E12/8,0)</f>
        <v>10</v>
      </c>
      <c r="E12" s="103">
        <v>80</v>
      </c>
      <c r="F12" s="105">
        <f>+ROUND((230/21)/8*E12,2)</f>
        <v>109.52</v>
      </c>
      <c r="G12" s="112"/>
      <c r="H12" s="11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144" customFormat="1" ht="30">
      <c r="A13" s="146">
        <v>2</v>
      </c>
      <c r="B13" s="267" t="s">
        <v>289</v>
      </c>
      <c r="C13" s="102" t="s">
        <v>248</v>
      </c>
      <c r="D13" s="103">
        <f>ROUND(+E13/8,0)</f>
        <v>10</v>
      </c>
      <c r="E13" s="103">
        <v>80</v>
      </c>
      <c r="F13" s="105">
        <f>+ROUND((230/21)/8*E13,2)</f>
        <v>109.52</v>
      </c>
      <c r="G13" s="112"/>
      <c r="H13" s="11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112" customFormat="1" ht="15">
      <c r="A14" s="176"/>
      <c r="B14" s="163" t="s">
        <v>17</v>
      </c>
      <c r="C14" s="163"/>
      <c r="D14" s="173"/>
      <c r="E14" s="173"/>
      <c r="F14" s="17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144" customFormat="1" ht="30">
      <c r="A15" s="146">
        <v>3</v>
      </c>
      <c r="B15" s="267" t="s">
        <v>289</v>
      </c>
      <c r="C15" s="102" t="s">
        <v>249</v>
      </c>
      <c r="D15" s="103">
        <f>ROUND(+E15/8,0)</f>
        <v>10</v>
      </c>
      <c r="E15" s="103">
        <v>80</v>
      </c>
      <c r="F15" s="105">
        <f>+ROUND((230/21)/8*E15,2)</f>
        <v>109.52</v>
      </c>
      <c r="G15" s="112"/>
      <c r="H15" s="11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144" customFormat="1" ht="60">
      <c r="A16" s="146">
        <v>4</v>
      </c>
      <c r="B16" s="267" t="s">
        <v>289</v>
      </c>
      <c r="C16" s="102" t="s">
        <v>250</v>
      </c>
      <c r="D16" s="103">
        <f>ROUND(+E16/8,0)</f>
        <v>10</v>
      </c>
      <c r="E16" s="103">
        <v>80</v>
      </c>
      <c r="F16" s="105">
        <f>+ROUND((230/21)/8*E16,2)</f>
        <v>109.52</v>
      </c>
      <c r="G16" s="112"/>
      <c r="H16" s="11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112" customFormat="1" ht="15">
      <c r="A17" s="229"/>
      <c r="B17" s="230" t="s">
        <v>91</v>
      </c>
      <c r="C17" s="163"/>
      <c r="D17" s="173"/>
      <c r="E17" s="173"/>
      <c r="F17" s="175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144" customFormat="1" ht="75">
      <c r="A18" s="146">
        <v>5</v>
      </c>
      <c r="B18" s="267" t="s">
        <v>289</v>
      </c>
      <c r="C18" s="102" t="s">
        <v>55</v>
      </c>
      <c r="D18" s="103">
        <f>ROUND(+E18/8,0)</f>
        <v>10</v>
      </c>
      <c r="E18" s="103">
        <v>80</v>
      </c>
      <c r="F18" s="105">
        <f>+ROUND((230/21)/8*E18,2)</f>
        <v>109.52</v>
      </c>
      <c r="G18" s="112"/>
      <c r="H18" s="112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144" customFormat="1" ht="60">
      <c r="A19" s="146">
        <v>6</v>
      </c>
      <c r="B19" s="267" t="s">
        <v>289</v>
      </c>
      <c r="C19" s="102" t="s">
        <v>56</v>
      </c>
      <c r="D19" s="103">
        <f>ROUND(+E19/8,0)</f>
        <v>10</v>
      </c>
      <c r="E19" s="103">
        <v>80</v>
      </c>
      <c r="F19" s="105">
        <f>+ROUND((230/21)/8*E19,2)</f>
        <v>109.52</v>
      </c>
      <c r="G19" s="112"/>
      <c r="H19" s="11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112" customFormat="1" ht="15">
      <c r="A20" s="161"/>
      <c r="B20" s="162" t="s">
        <v>120</v>
      </c>
      <c r="C20" s="163"/>
      <c r="D20" s="173"/>
      <c r="E20" s="173"/>
      <c r="F20" s="175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112" customFormat="1" ht="75">
      <c r="A21" s="130">
        <v>7</v>
      </c>
      <c r="B21" s="116" t="s">
        <v>289</v>
      </c>
      <c r="C21" s="116" t="s">
        <v>95</v>
      </c>
      <c r="D21" s="129">
        <f>ROUND(+E21/8,0)</f>
        <v>10</v>
      </c>
      <c r="E21" s="129">
        <v>80</v>
      </c>
      <c r="F21" s="105">
        <f>+ROUND((230/21)/8*E21,2)</f>
        <v>109.52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112" customFormat="1" ht="90.75" thickBot="1">
      <c r="A22" s="251">
        <v>8</v>
      </c>
      <c r="B22" s="133" t="s">
        <v>289</v>
      </c>
      <c r="C22" s="133" t="s">
        <v>201</v>
      </c>
      <c r="D22" s="129">
        <f>ROUND(+E22/8,0)</f>
        <v>10</v>
      </c>
      <c r="E22" s="252">
        <v>80</v>
      </c>
      <c r="F22" s="105">
        <f>+ROUND((230/21)/8*E22,2)</f>
        <v>109.52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144" customFormat="1" ht="27.75" customHeight="1" thickBot="1">
      <c r="A23" s="159"/>
      <c r="B23" s="160"/>
      <c r="C23" s="160" t="s">
        <v>176</v>
      </c>
      <c r="D23" s="182">
        <f>SUM(D11:D22)</f>
        <v>80</v>
      </c>
      <c r="E23" s="182">
        <f>SUM(E11:E22)</f>
        <v>640</v>
      </c>
      <c r="F23" s="228">
        <f>SUM(F11:F22)</f>
        <v>876.16</v>
      </c>
      <c r="G23" s="112"/>
      <c r="H23" s="11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7" ht="15">
      <c r="A24" s="54"/>
      <c r="B24" s="39"/>
      <c r="C24" s="55"/>
      <c r="D24" s="56"/>
      <c r="E24" s="56"/>
      <c r="F24" s="56"/>
      <c r="G24" s="29"/>
    </row>
    <row r="25" spans="1:7" ht="15">
      <c r="A25" s="57"/>
      <c r="B25" s="27"/>
      <c r="C25" s="39"/>
      <c r="D25" s="58"/>
      <c r="E25" s="58"/>
      <c r="F25" s="58"/>
      <c r="G25" s="29"/>
    </row>
    <row r="26" spans="1:6" ht="15">
      <c r="A26" s="57"/>
      <c r="B26" s="27"/>
      <c r="C26" s="39"/>
      <c r="D26" s="59"/>
      <c r="E26" s="58"/>
      <c r="F26" s="58"/>
    </row>
    <row r="27" spans="1:6" ht="15">
      <c r="A27" s="57"/>
      <c r="B27" s="27"/>
      <c r="C27" s="39"/>
      <c r="D27" s="59"/>
      <c r="E27" s="58"/>
      <c r="F27" s="58"/>
    </row>
  </sheetData>
  <sheetProtection/>
  <mergeCells count="9">
    <mergeCell ref="F8:F10"/>
    <mergeCell ref="A8:A10"/>
    <mergeCell ref="B8:B10"/>
    <mergeCell ref="C8:C10"/>
    <mergeCell ref="D8:E9"/>
    <mergeCell ref="A1:F1"/>
    <mergeCell ref="A3:F3"/>
    <mergeCell ref="A6:F6"/>
    <mergeCell ref="A4:F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K2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4.00390625" style="2" customWidth="1"/>
    <col min="2" max="2" width="18.28125" style="2" customWidth="1"/>
    <col min="3" max="3" width="64.421875" style="2" customWidth="1"/>
    <col min="4" max="4" width="10.00390625" style="3" customWidth="1"/>
    <col min="5" max="5" width="12.8515625" style="3" customWidth="1"/>
    <col min="6" max="6" width="18.57421875" style="2" customWidth="1"/>
    <col min="7" max="16384" width="9.140625" style="2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 customHeight="1">
      <c r="A6" s="412" t="s">
        <v>267</v>
      </c>
      <c r="B6" s="412"/>
      <c r="C6" s="412"/>
      <c r="D6" s="412"/>
      <c r="E6" s="412"/>
      <c r="F6" s="412"/>
    </row>
    <row r="7" spans="4:6" s="112" customFormat="1" ht="15.75" thickBot="1">
      <c r="D7" s="118"/>
      <c r="E7" s="118"/>
      <c r="F7" s="40" t="s">
        <v>195</v>
      </c>
    </row>
    <row r="8" spans="1:6" s="112" customFormat="1" ht="15" customHeight="1">
      <c r="A8" s="416" t="s">
        <v>139</v>
      </c>
      <c r="B8" s="418" t="s">
        <v>140</v>
      </c>
      <c r="C8" s="418" t="s">
        <v>141</v>
      </c>
      <c r="D8" s="418" t="s">
        <v>142</v>
      </c>
      <c r="E8" s="418"/>
      <c r="F8" s="420" t="s">
        <v>268</v>
      </c>
    </row>
    <row r="9" spans="1:6" s="112" customFormat="1" ht="15">
      <c r="A9" s="417"/>
      <c r="B9" s="419"/>
      <c r="C9" s="419"/>
      <c r="D9" s="419"/>
      <c r="E9" s="419"/>
      <c r="F9" s="421"/>
    </row>
    <row r="10" spans="1:6" s="112" customFormat="1" ht="84.75" customHeight="1">
      <c r="A10" s="417"/>
      <c r="B10" s="419"/>
      <c r="C10" s="419"/>
      <c r="D10" s="120" t="s">
        <v>47</v>
      </c>
      <c r="E10" s="120" t="s">
        <v>48</v>
      </c>
      <c r="F10" s="421"/>
    </row>
    <row r="11" spans="1:7" s="112" customFormat="1" ht="15">
      <c r="A11" s="176"/>
      <c r="B11" s="163" t="s">
        <v>49</v>
      </c>
      <c r="C11" s="163"/>
      <c r="D11" s="235"/>
      <c r="E11" s="235"/>
      <c r="F11" s="175"/>
      <c r="G11" s="121"/>
    </row>
    <row r="12" spans="1:11" s="112" customFormat="1" ht="45">
      <c r="A12" s="119">
        <v>1</v>
      </c>
      <c r="B12" s="122" t="s">
        <v>289</v>
      </c>
      <c r="C12" s="149" t="s">
        <v>247</v>
      </c>
      <c r="D12" s="124">
        <f>ROUND(+E12/8,0)</f>
        <v>10</v>
      </c>
      <c r="E12" s="124">
        <v>80</v>
      </c>
      <c r="F12" s="125">
        <f>+ROUND((847.53/21)*D12,2)</f>
        <v>403.59</v>
      </c>
      <c r="G12" s="121"/>
      <c r="J12" s="152"/>
      <c r="K12" s="152"/>
    </row>
    <row r="13" spans="1:11" s="112" customFormat="1" ht="33" customHeight="1">
      <c r="A13" s="119">
        <v>2</v>
      </c>
      <c r="B13" s="122" t="s">
        <v>289</v>
      </c>
      <c r="C13" s="149" t="s">
        <v>248</v>
      </c>
      <c r="D13" s="124">
        <f>ROUND(+E13/8,0)</f>
        <v>10</v>
      </c>
      <c r="E13" s="124">
        <v>80</v>
      </c>
      <c r="F13" s="125">
        <f>+ROUND((847.53/21)*D13,2)</f>
        <v>403.59</v>
      </c>
      <c r="J13" s="152"/>
      <c r="K13" s="152"/>
    </row>
    <row r="14" spans="1:11" s="112" customFormat="1" ht="15">
      <c r="A14" s="176"/>
      <c r="B14" s="163" t="s">
        <v>17</v>
      </c>
      <c r="C14" s="163"/>
      <c r="D14" s="235"/>
      <c r="E14" s="235"/>
      <c r="F14" s="175"/>
      <c r="G14" s="121"/>
      <c r="J14" s="152"/>
      <c r="K14" s="152"/>
    </row>
    <row r="15" spans="1:11" s="112" customFormat="1" ht="30.75" customHeight="1">
      <c r="A15" s="126">
        <v>3</v>
      </c>
      <c r="B15" s="122" t="s">
        <v>289</v>
      </c>
      <c r="C15" s="122" t="s">
        <v>249</v>
      </c>
      <c r="D15" s="124">
        <f>ROUND(+E15/8,0)</f>
        <v>10</v>
      </c>
      <c r="E15" s="124">
        <v>80</v>
      </c>
      <c r="F15" s="125">
        <f>+ROUND((847.53/21)*D15,2)</f>
        <v>403.59</v>
      </c>
      <c r="G15" s="121"/>
      <c r="J15" s="152"/>
      <c r="K15" s="152"/>
    </row>
    <row r="16" spans="1:6" s="112" customFormat="1" ht="75">
      <c r="A16" s="126">
        <v>4</v>
      </c>
      <c r="B16" s="122" t="s">
        <v>289</v>
      </c>
      <c r="C16" s="127" t="s">
        <v>250</v>
      </c>
      <c r="D16" s="124">
        <f>ROUND(+E16/8,0)</f>
        <v>10</v>
      </c>
      <c r="E16" s="124">
        <v>80</v>
      </c>
      <c r="F16" s="125">
        <f>+ROUND((847.53/21)*D16,2)</f>
        <v>403.59</v>
      </c>
    </row>
    <row r="17" spans="1:7" s="112" customFormat="1" ht="15">
      <c r="A17" s="229"/>
      <c r="B17" s="163" t="s">
        <v>91</v>
      </c>
      <c r="C17" s="163"/>
      <c r="D17" s="235"/>
      <c r="E17" s="235"/>
      <c r="F17" s="175"/>
      <c r="G17" s="121"/>
    </row>
    <row r="18" spans="1:7" s="112" customFormat="1" ht="75">
      <c r="A18" s="126">
        <v>5</v>
      </c>
      <c r="B18" s="122" t="s">
        <v>289</v>
      </c>
      <c r="C18" s="190" t="s">
        <v>55</v>
      </c>
      <c r="D18" s="124">
        <f>ROUND(+E18/8,0)</f>
        <v>10</v>
      </c>
      <c r="E18" s="124">
        <v>80</v>
      </c>
      <c r="F18" s="125">
        <f>+ROUND((847.53/21)*D18,2)</f>
        <v>403.59</v>
      </c>
      <c r="G18" s="121"/>
    </row>
    <row r="19" spans="1:6" s="112" customFormat="1" ht="60">
      <c r="A19" s="126">
        <v>6</v>
      </c>
      <c r="B19" s="122" t="s">
        <v>289</v>
      </c>
      <c r="C19" s="127" t="s">
        <v>56</v>
      </c>
      <c r="D19" s="124">
        <f>ROUND(+E19/8,0)</f>
        <v>10</v>
      </c>
      <c r="E19" s="124">
        <v>80</v>
      </c>
      <c r="F19" s="125">
        <f>+ROUND((847.53/21)*D19,2)</f>
        <v>403.59</v>
      </c>
    </row>
    <row r="20" spans="1:7" s="112" customFormat="1" ht="15">
      <c r="A20" s="161"/>
      <c r="B20" s="163" t="s">
        <v>120</v>
      </c>
      <c r="C20" s="163"/>
      <c r="D20" s="235"/>
      <c r="E20" s="235"/>
      <c r="F20" s="175"/>
      <c r="G20" s="121"/>
    </row>
    <row r="21" spans="1:7" s="112" customFormat="1" ht="75">
      <c r="A21" s="126">
        <v>7</v>
      </c>
      <c r="B21" s="122" t="s">
        <v>289</v>
      </c>
      <c r="C21" s="131" t="s">
        <v>257</v>
      </c>
      <c r="D21" s="124">
        <f>ROUND(+E21/8,0)</f>
        <v>10</v>
      </c>
      <c r="E21" s="124">
        <v>80</v>
      </c>
      <c r="F21" s="125">
        <f>+ROUND((847.53/21)*D21,2)</f>
        <v>403.59</v>
      </c>
      <c r="G21" s="121"/>
    </row>
    <row r="22" spans="1:6" s="112" customFormat="1" ht="90.75" thickBot="1">
      <c r="A22" s="191">
        <v>8</v>
      </c>
      <c r="B22" s="187" t="s">
        <v>289</v>
      </c>
      <c r="C22" s="192" t="s">
        <v>201</v>
      </c>
      <c r="D22" s="188">
        <f>ROUND(+E22/8,0)</f>
        <v>10</v>
      </c>
      <c r="E22" s="188">
        <v>80</v>
      </c>
      <c r="F22" s="189">
        <f>+ROUND((847.53/21)*D22,2)</f>
        <v>403.59</v>
      </c>
    </row>
    <row r="23" spans="1:6" s="144" customFormat="1" ht="27.75" customHeight="1" thickBot="1">
      <c r="A23" s="159"/>
      <c r="B23" s="160"/>
      <c r="C23" s="160" t="s">
        <v>176</v>
      </c>
      <c r="D23" s="260">
        <f>SUM(D11:D22)</f>
        <v>80</v>
      </c>
      <c r="E23" s="260">
        <f>SUM(E11:E22)</f>
        <v>640</v>
      </c>
      <c r="F23" s="228">
        <f>SUM(F11:F22)</f>
        <v>3228.7200000000003</v>
      </c>
    </row>
    <row r="24" spans="1:6" ht="15">
      <c r="A24" s="10"/>
      <c r="B24" s="7"/>
      <c r="C24" s="11"/>
      <c r="D24" s="12"/>
      <c r="E24" s="12"/>
      <c r="F24" s="12"/>
    </row>
    <row r="25" spans="1:6" ht="15">
      <c r="A25" s="13"/>
      <c r="B25" s="6"/>
      <c r="C25" s="7"/>
      <c r="D25" s="9"/>
      <c r="E25" s="9"/>
      <c r="F25" s="9"/>
    </row>
    <row r="26" spans="1:6" ht="15">
      <c r="A26" s="13"/>
      <c r="B26" s="6"/>
      <c r="C26" s="7"/>
      <c r="D26" s="8"/>
      <c r="E26" s="9"/>
      <c r="F26" s="9"/>
    </row>
    <row r="27" spans="1:6" ht="15">
      <c r="A27" s="13"/>
      <c r="B27" s="6"/>
      <c r="C27" s="7"/>
      <c r="D27" s="8"/>
      <c r="E27" s="9"/>
      <c r="F27" s="9"/>
    </row>
  </sheetData>
  <sheetProtection/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2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6.28125" style="112" customWidth="1"/>
    <col min="2" max="2" width="16.57421875" style="112" customWidth="1"/>
    <col min="3" max="3" width="81.00390625" style="112" customWidth="1"/>
    <col min="4" max="4" width="16.28125" style="112" customWidth="1"/>
    <col min="5" max="5" width="14.28125" style="112" customWidth="1"/>
    <col min="6" max="6" width="21.57421875" style="112" customWidth="1"/>
    <col min="7" max="16384" width="9.140625" style="112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spans="1:6" ht="15">
      <c r="A5" s="216"/>
      <c r="B5" s="216"/>
      <c r="C5" s="216"/>
      <c r="D5" s="216"/>
      <c r="E5" s="216"/>
      <c r="F5" s="216"/>
    </row>
    <row r="6" spans="1:6" ht="15">
      <c r="A6" s="415" t="s">
        <v>269</v>
      </c>
      <c r="B6" s="415"/>
      <c r="C6" s="415"/>
      <c r="D6" s="415"/>
      <c r="E6" s="415"/>
      <c r="F6" s="415"/>
    </row>
    <row r="7" spans="1:6" ht="15.75" thickBot="1">
      <c r="A7" s="193"/>
      <c r="B7" s="194"/>
      <c r="C7" s="195"/>
      <c r="D7" s="195"/>
      <c r="E7" s="193"/>
      <c r="F7" s="194"/>
    </row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 thickBo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6" ht="15.75" thickBot="1">
      <c r="A11" s="236"/>
      <c r="B11" s="237" t="s">
        <v>49</v>
      </c>
      <c r="C11" s="155" t="s">
        <v>204</v>
      </c>
      <c r="D11" s="238"/>
      <c r="E11" s="238"/>
      <c r="F11" s="239"/>
    </row>
    <row r="12" spans="1:6" ht="30">
      <c r="A12" s="197">
        <v>1</v>
      </c>
      <c r="B12" s="198" t="s">
        <v>289</v>
      </c>
      <c r="C12" s="199" t="s">
        <v>309</v>
      </c>
      <c r="D12" s="200">
        <f>ROUND(+E12/8,0)</f>
        <v>1</v>
      </c>
      <c r="E12" s="200">
        <v>8</v>
      </c>
      <c r="F12" s="201">
        <f>+ROUND((230/21)*D12,2)</f>
        <v>10.95</v>
      </c>
    </row>
    <row r="13" spans="1:6" ht="30">
      <c r="A13" s="202">
        <v>2</v>
      </c>
      <c r="B13" s="203" t="s">
        <v>289</v>
      </c>
      <c r="C13" s="204" t="s">
        <v>205</v>
      </c>
      <c r="D13" s="200">
        <f>ROUND(+E13/8,0)</f>
        <v>2</v>
      </c>
      <c r="E13" s="205">
        <v>16</v>
      </c>
      <c r="F13" s="201">
        <f>+ROUND((230/21)*D13,2)</f>
        <v>21.9</v>
      </c>
    </row>
    <row r="14" spans="1:6" ht="30">
      <c r="A14" s="202">
        <v>3</v>
      </c>
      <c r="B14" s="203" t="s">
        <v>289</v>
      </c>
      <c r="C14" s="204" t="s">
        <v>356</v>
      </c>
      <c r="D14" s="200">
        <f>ROUND(+E14/8,0)</f>
        <v>3</v>
      </c>
      <c r="E14" s="205">
        <v>22</v>
      </c>
      <c r="F14" s="201">
        <f>+ROUND((230/21)*D14,2)</f>
        <v>32.86</v>
      </c>
    </row>
    <row r="15" spans="1:6" ht="30">
      <c r="A15" s="206">
        <v>4</v>
      </c>
      <c r="B15" s="203" t="s">
        <v>289</v>
      </c>
      <c r="C15" s="204" t="s">
        <v>256</v>
      </c>
      <c r="D15" s="200">
        <f>ROUND(+E15/8,0)</f>
        <v>1</v>
      </c>
      <c r="E15" s="129">
        <v>10</v>
      </c>
      <c r="F15" s="201">
        <f>+ROUND((230/21)*D15,2)</f>
        <v>10.95</v>
      </c>
    </row>
    <row r="16" spans="1:6" ht="15">
      <c r="A16" s="270"/>
      <c r="B16" s="240" t="s">
        <v>17</v>
      </c>
      <c r="C16" s="241" t="s">
        <v>202</v>
      </c>
      <c r="D16" s="242"/>
      <c r="E16" s="242"/>
      <c r="F16" s="243"/>
    </row>
    <row r="17" spans="1:6" ht="15">
      <c r="A17" s="202">
        <v>5</v>
      </c>
      <c r="B17" s="203" t="s">
        <v>289</v>
      </c>
      <c r="C17" s="204" t="s">
        <v>253</v>
      </c>
      <c r="D17" s="200">
        <f>ROUND(+E17/8,0)</f>
        <v>4</v>
      </c>
      <c r="E17" s="205">
        <v>35</v>
      </c>
      <c r="F17" s="201">
        <f>+ROUND((230/21)*D17,2)</f>
        <v>43.81</v>
      </c>
    </row>
    <row r="18" spans="1:6" ht="15">
      <c r="A18" s="202">
        <v>6</v>
      </c>
      <c r="B18" s="203" t="s">
        <v>289</v>
      </c>
      <c r="C18" s="204" t="s">
        <v>254</v>
      </c>
      <c r="D18" s="200">
        <f>ROUND(+E18/8,0)</f>
        <v>6</v>
      </c>
      <c r="E18" s="205">
        <v>47</v>
      </c>
      <c r="F18" s="201">
        <f>+ROUND((230/21)*D18,2)</f>
        <v>65.71</v>
      </c>
    </row>
    <row r="19" spans="1:6" ht="15">
      <c r="A19" s="206">
        <v>7</v>
      </c>
      <c r="B19" s="203" t="s">
        <v>289</v>
      </c>
      <c r="C19" s="116" t="s">
        <v>255</v>
      </c>
      <c r="D19" s="129">
        <f>ROUND(+E19/8,0)</f>
        <v>2</v>
      </c>
      <c r="E19" s="47">
        <v>14</v>
      </c>
      <c r="F19" s="201">
        <f>+ROUND((230/21)*D19,2)</f>
        <v>21.9</v>
      </c>
    </row>
    <row r="20" spans="1:6" ht="15">
      <c r="A20" s="270"/>
      <c r="B20" s="240" t="s">
        <v>91</v>
      </c>
      <c r="C20" s="244"/>
      <c r="D20" s="264"/>
      <c r="E20" s="264"/>
      <c r="F20" s="265"/>
    </row>
    <row r="21" spans="1:6" ht="30.75" thickBot="1">
      <c r="A21" s="207">
        <v>8</v>
      </c>
      <c r="B21" s="208" t="s">
        <v>289</v>
      </c>
      <c r="C21" s="209" t="s">
        <v>357</v>
      </c>
      <c r="D21" s="210">
        <f>ROUND(+E21/8,0)</f>
        <v>3</v>
      </c>
      <c r="E21" s="60">
        <v>23</v>
      </c>
      <c r="F21" s="201">
        <f>+ROUND((230/21)*D21,2)</f>
        <v>32.86</v>
      </c>
    </row>
    <row r="22" spans="1:6" s="144" customFormat="1" ht="27.75" customHeight="1" thickBot="1">
      <c r="A22" s="159"/>
      <c r="B22" s="160"/>
      <c r="C22" s="160" t="s">
        <v>176</v>
      </c>
      <c r="D22" s="182">
        <f>SUM(D12:D21)</f>
        <v>22</v>
      </c>
      <c r="E22" s="182">
        <f>SUM(E12:E21)</f>
        <v>175</v>
      </c>
      <c r="F22" s="183">
        <f>SUM(F12:F21)</f>
        <v>240.94</v>
      </c>
    </row>
  </sheetData>
  <sheetProtection/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zoomScalePageLayoutView="0" workbookViewId="0" topLeftCell="A1">
      <selection activeCell="A3" sqref="A3:F3"/>
    </sheetView>
  </sheetViews>
  <sheetFormatPr defaultColWidth="17.8515625" defaultRowHeight="15"/>
  <cols>
    <col min="1" max="1" width="11.7109375" style="20" customWidth="1"/>
    <col min="2" max="2" width="17.8515625" style="20" customWidth="1"/>
    <col min="3" max="3" width="50.421875" style="20" customWidth="1"/>
    <col min="4" max="4" width="12.421875" style="20" customWidth="1"/>
    <col min="5" max="5" width="12.7109375" style="20" customWidth="1"/>
    <col min="6" max="16384" width="17.8515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spans="1:6" s="112" customFormat="1" ht="15">
      <c r="A5" s="216"/>
      <c r="B5" s="216"/>
      <c r="C5" s="216"/>
      <c r="D5" s="216"/>
      <c r="E5" s="216"/>
      <c r="F5" s="216"/>
    </row>
    <row r="6" spans="1:6" s="112" customFormat="1" ht="15" customHeight="1">
      <c r="A6" s="411" t="s">
        <v>310</v>
      </c>
      <c r="B6" s="411"/>
      <c r="C6" s="411"/>
      <c r="D6" s="411"/>
      <c r="E6" s="411"/>
      <c r="F6" s="411"/>
    </row>
    <row r="7" spans="1:6" s="112" customFormat="1" ht="15.75" thickBot="1">
      <c r="A7" s="134"/>
      <c r="B7" s="136"/>
      <c r="C7" s="185"/>
      <c r="D7" s="185"/>
      <c r="E7" s="134"/>
      <c r="F7" s="136"/>
    </row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6" s="112" customFormat="1" ht="15">
      <c r="A11" s="270"/>
      <c r="B11" s="240" t="s">
        <v>49</v>
      </c>
      <c r="C11" s="244"/>
      <c r="D11" s="264"/>
      <c r="E11" s="264"/>
      <c r="F11" s="265"/>
    </row>
    <row r="12" spans="1:6" s="112" customFormat="1" ht="15">
      <c r="A12" s="128">
        <v>1</v>
      </c>
      <c r="B12" s="186" t="s">
        <v>289</v>
      </c>
      <c r="C12" s="186" t="s">
        <v>240</v>
      </c>
      <c r="D12" s="129">
        <f>ROUND(+E12/8,0)</f>
        <v>18</v>
      </c>
      <c r="E12" s="211">
        <v>140</v>
      </c>
      <c r="F12" s="125">
        <f>+ROUND((230/21)/8*E12,2)</f>
        <v>191.67</v>
      </c>
    </row>
    <row r="13" spans="1:6" s="112" customFormat="1" ht="15">
      <c r="A13" s="128">
        <v>2</v>
      </c>
      <c r="B13" s="186" t="s">
        <v>289</v>
      </c>
      <c r="C13" s="186" t="s">
        <v>241</v>
      </c>
      <c r="D13" s="129">
        <f>ROUND(+E13/8,0)</f>
        <v>13</v>
      </c>
      <c r="E13" s="211">
        <v>102</v>
      </c>
      <c r="F13" s="125">
        <f>+ROUND((230/21)/8*E13,2)</f>
        <v>139.64</v>
      </c>
    </row>
    <row r="14" spans="1:6" s="112" customFormat="1" ht="15">
      <c r="A14" s="270"/>
      <c r="B14" s="240" t="s">
        <v>17</v>
      </c>
      <c r="C14" s="244"/>
      <c r="D14" s="264"/>
      <c r="E14" s="264"/>
      <c r="F14" s="265"/>
    </row>
    <row r="15" spans="1:6" s="112" customFormat="1" ht="15">
      <c r="A15" s="130">
        <v>3</v>
      </c>
      <c r="B15" s="186" t="s">
        <v>289</v>
      </c>
      <c r="C15" s="186" t="s">
        <v>241</v>
      </c>
      <c r="D15" s="129">
        <f>ROUND(+E15/8,0)</f>
        <v>4</v>
      </c>
      <c r="E15" s="211">
        <v>35</v>
      </c>
      <c r="F15" s="125">
        <f>+ROUND((230/21)/8*E15,2)</f>
        <v>47.92</v>
      </c>
    </row>
    <row r="16" spans="1:6" s="112" customFormat="1" ht="15">
      <c r="A16" s="130">
        <v>4</v>
      </c>
      <c r="B16" s="186" t="s">
        <v>289</v>
      </c>
      <c r="C16" s="186" t="s">
        <v>242</v>
      </c>
      <c r="D16" s="129">
        <f aca="true" t="shared" si="0" ref="D16:D24">ROUND(+E16/8,0)</f>
        <v>9</v>
      </c>
      <c r="E16" s="211">
        <v>70</v>
      </c>
      <c r="F16" s="125">
        <f>+ROUND((230/21)/8*E16,2)</f>
        <v>95.83</v>
      </c>
    </row>
    <row r="17" spans="1:6" s="112" customFormat="1" ht="15">
      <c r="A17" s="130">
        <v>5</v>
      </c>
      <c r="B17" s="186" t="s">
        <v>289</v>
      </c>
      <c r="C17" s="186" t="s">
        <v>243</v>
      </c>
      <c r="D17" s="129">
        <f t="shared" si="0"/>
        <v>13</v>
      </c>
      <c r="E17" s="211">
        <v>105</v>
      </c>
      <c r="F17" s="125">
        <f>+ROUND((230/21)/8*E17,2)</f>
        <v>143.75</v>
      </c>
    </row>
    <row r="18" spans="1:6" s="112" customFormat="1" ht="15">
      <c r="A18" s="270"/>
      <c r="B18" s="240" t="s">
        <v>91</v>
      </c>
      <c r="C18" s="244"/>
      <c r="D18" s="264"/>
      <c r="E18" s="264"/>
      <c r="F18" s="265"/>
    </row>
    <row r="19" spans="1:6" s="112" customFormat="1" ht="15">
      <c r="A19" s="130">
        <v>6</v>
      </c>
      <c r="B19" s="186" t="s">
        <v>289</v>
      </c>
      <c r="C19" s="186" t="s">
        <v>243</v>
      </c>
      <c r="D19" s="129">
        <f t="shared" si="0"/>
        <v>4</v>
      </c>
      <c r="E19" s="211">
        <v>35</v>
      </c>
      <c r="F19" s="125">
        <f>+ROUND((230/21)/8*E19,2)</f>
        <v>47.92</v>
      </c>
    </row>
    <row r="20" spans="1:6" s="112" customFormat="1" ht="15">
      <c r="A20" s="130">
        <v>7</v>
      </c>
      <c r="B20" s="186" t="s">
        <v>289</v>
      </c>
      <c r="C20" s="186" t="s">
        <v>244</v>
      </c>
      <c r="D20" s="129">
        <f t="shared" si="0"/>
        <v>18</v>
      </c>
      <c r="E20" s="211">
        <v>140</v>
      </c>
      <c r="F20" s="125">
        <f>+ROUND((230/21)/8*E20,2)</f>
        <v>191.67</v>
      </c>
    </row>
    <row r="21" spans="1:6" s="112" customFormat="1" ht="15">
      <c r="A21" s="130">
        <v>8</v>
      </c>
      <c r="B21" s="186" t="s">
        <v>289</v>
      </c>
      <c r="C21" s="186" t="s">
        <v>245</v>
      </c>
      <c r="D21" s="129">
        <f t="shared" si="0"/>
        <v>9</v>
      </c>
      <c r="E21" s="211">
        <v>70</v>
      </c>
      <c r="F21" s="125">
        <f>+ROUND((230/21)/8*E21,2)</f>
        <v>95.83</v>
      </c>
    </row>
    <row r="22" spans="1:6" s="112" customFormat="1" ht="15">
      <c r="A22" s="270"/>
      <c r="B22" s="240" t="s">
        <v>120</v>
      </c>
      <c r="C22" s="244"/>
      <c r="D22" s="264"/>
      <c r="E22" s="264"/>
      <c r="F22" s="265"/>
    </row>
    <row r="23" spans="1:6" s="112" customFormat="1" ht="15">
      <c r="A23" s="130">
        <v>9</v>
      </c>
      <c r="B23" s="186" t="s">
        <v>289</v>
      </c>
      <c r="C23" s="186" t="s">
        <v>245</v>
      </c>
      <c r="D23" s="129">
        <f t="shared" si="0"/>
        <v>9</v>
      </c>
      <c r="E23" s="211">
        <v>70</v>
      </c>
      <c r="F23" s="125">
        <f>+ROUND((230/21)/8*E23,2)</f>
        <v>95.83</v>
      </c>
    </row>
    <row r="24" spans="1:6" s="112" customFormat="1" ht="75.75" thickBot="1">
      <c r="A24" s="130">
        <v>10</v>
      </c>
      <c r="B24" s="186" t="s">
        <v>289</v>
      </c>
      <c r="C24" s="186" t="s">
        <v>358</v>
      </c>
      <c r="D24" s="129">
        <f t="shared" si="0"/>
        <v>21</v>
      </c>
      <c r="E24" s="211">
        <v>171</v>
      </c>
      <c r="F24" s="125">
        <f>+ROUND((230/21)/8*E24,2)</f>
        <v>234.11</v>
      </c>
    </row>
    <row r="25" spans="1:6" s="144" customFormat="1" ht="27.75" customHeight="1" thickBot="1">
      <c r="A25" s="159"/>
      <c r="B25" s="160"/>
      <c r="C25" s="160" t="s">
        <v>176</v>
      </c>
      <c r="D25" s="182">
        <f>SUM(D11:D24)</f>
        <v>118</v>
      </c>
      <c r="E25" s="182">
        <f>SUM(E11:E24)</f>
        <v>938</v>
      </c>
      <c r="F25" s="183">
        <f>SUM(F11:F24)</f>
        <v>1284.17</v>
      </c>
    </row>
    <row r="27" spans="4:6" ht="15">
      <c r="D27" s="31"/>
      <c r="E27" s="31"/>
      <c r="F27" s="31"/>
    </row>
  </sheetData>
  <sheetProtection/>
  <mergeCells count="9">
    <mergeCell ref="F8:F10"/>
    <mergeCell ref="A8:A10"/>
    <mergeCell ref="B8:B10"/>
    <mergeCell ref="C8:C10"/>
    <mergeCell ref="D8:E9"/>
    <mergeCell ref="A1:F1"/>
    <mergeCell ref="A3:F3"/>
    <mergeCell ref="A6:F6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1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1.140625" style="1" bestFit="1" customWidth="1"/>
    <col min="2" max="2" width="16.7109375" style="1" customWidth="1"/>
    <col min="3" max="3" width="83.28125" style="4" customWidth="1"/>
    <col min="4" max="4" width="12.140625" style="4" customWidth="1"/>
    <col min="5" max="5" width="12.140625" style="1" bestFit="1" customWidth="1"/>
    <col min="6" max="6" width="17.8515625" style="1" customWidth="1"/>
    <col min="7" max="16384" width="9.140625" style="1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spans="1:6" s="112" customFormat="1" ht="15">
      <c r="A5" s="216"/>
      <c r="B5" s="216"/>
      <c r="C5" s="216"/>
      <c r="D5" s="216"/>
      <c r="E5" s="216"/>
      <c r="F5" s="216"/>
    </row>
    <row r="6" spans="1:6" s="121" customFormat="1" ht="15" customHeight="1">
      <c r="A6" s="411" t="s">
        <v>299</v>
      </c>
      <c r="B6" s="411"/>
      <c r="C6" s="411"/>
      <c r="D6" s="411"/>
      <c r="E6" s="411"/>
      <c r="F6" s="411"/>
    </row>
    <row r="7" spans="1:6" s="121" customFormat="1" ht="15.75" thickBot="1">
      <c r="A7" s="134"/>
      <c r="B7" s="136"/>
      <c r="C7" s="185"/>
      <c r="D7" s="185"/>
      <c r="E7" s="134"/>
      <c r="F7" s="136"/>
    </row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6" s="121" customFormat="1" ht="15">
      <c r="A11" s="270"/>
      <c r="B11" s="240" t="s">
        <v>109</v>
      </c>
      <c r="C11" s="244"/>
      <c r="D11" s="264"/>
      <c r="E11" s="264"/>
      <c r="F11" s="265"/>
    </row>
    <row r="12" spans="1:6" s="121" customFormat="1" ht="15">
      <c r="A12" s="284">
        <v>1</v>
      </c>
      <c r="B12" s="281" t="s">
        <v>289</v>
      </c>
      <c r="C12" s="285" t="s">
        <v>252</v>
      </c>
      <c r="D12" s="282">
        <v>24</v>
      </c>
      <c r="E12" s="282">
        <v>192</v>
      </c>
      <c r="F12" s="283">
        <f>+ROUND((230/21)/8*E12,2)</f>
        <v>262.86</v>
      </c>
    </row>
    <row r="13" spans="1:6" s="121" customFormat="1" ht="15">
      <c r="A13" s="270"/>
      <c r="B13" s="240" t="s">
        <v>112</v>
      </c>
      <c r="C13" s="244"/>
      <c r="D13" s="264"/>
      <c r="E13" s="264"/>
      <c r="F13" s="265"/>
    </row>
    <row r="14" spans="1:6" s="121" customFormat="1" ht="15">
      <c r="A14" s="284">
        <v>2</v>
      </c>
      <c r="B14" s="102" t="s">
        <v>289</v>
      </c>
      <c r="C14" s="285" t="s">
        <v>252</v>
      </c>
      <c r="D14" s="282">
        <v>24</v>
      </c>
      <c r="E14" s="282">
        <v>192</v>
      </c>
      <c r="F14" s="283">
        <f>+ROUND((230/21)/8*E14,2)</f>
        <v>262.86</v>
      </c>
    </row>
    <row r="15" spans="1:6" s="121" customFormat="1" ht="15">
      <c r="A15" s="270"/>
      <c r="B15" s="240" t="s">
        <v>294</v>
      </c>
      <c r="C15" s="244"/>
      <c r="D15" s="264"/>
      <c r="E15" s="264"/>
      <c r="F15" s="265"/>
    </row>
    <row r="16" spans="1:6" s="121" customFormat="1" ht="141" customHeight="1">
      <c r="A16" s="146">
        <v>3</v>
      </c>
      <c r="B16" s="102" t="s">
        <v>289</v>
      </c>
      <c r="C16" s="102" t="s">
        <v>372</v>
      </c>
      <c r="D16" s="272">
        <f>ROUND(+E16/8,0)</f>
        <v>17</v>
      </c>
      <c r="E16" s="104">
        <v>132</v>
      </c>
      <c r="F16" s="105">
        <f>+ROUND((230/21)/8*E16,2)</f>
        <v>180.71</v>
      </c>
    </row>
    <row r="17" spans="1:6" s="121" customFormat="1" ht="75">
      <c r="A17" s="146">
        <v>4</v>
      </c>
      <c r="B17" s="102" t="s">
        <v>289</v>
      </c>
      <c r="C17" s="102" t="s">
        <v>373</v>
      </c>
      <c r="D17" s="272">
        <f>ROUND(+E17/8,0)</f>
        <v>12</v>
      </c>
      <c r="E17" s="104">
        <v>96</v>
      </c>
      <c r="F17" s="105">
        <f>+ROUND((230/21)/8*E17,2)</f>
        <v>131.43</v>
      </c>
    </row>
    <row r="18" spans="1:6" s="121" customFormat="1" ht="15">
      <c r="A18" s="270"/>
      <c r="B18" s="240" t="s">
        <v>105</v>
      </c>
      <c r="C18" s="244"/>
      <c r="D18" s="264"/>
      <c r="E18" s="264"/>
      <c r="F18" s="265"/>
    </row>
    <row r="19" spans="1:6" s="121" customFormat="1" ht="65.25" customHeight="1">
      <c r="A19" s="146">
        <v>5</v>
      </c>
      <c r="B19" s="102" t="s">
        <v>289</v>
      </c>
      <c r="C19" s="102" t="s">
        <v>374</v>
      </c>
      <c r="D19" s="272">
        <f>ROUND(+E19/8,0)</f>
        <v>12</v>
      </c>
      <c r="E19" s="104">
        <v>96</v>
      </c>
      <c r="F19" s="105">
        <f>+ROUND((230/21)/8*E19,2)</f>
        <v>131.43</v>
      </c>
    </row>
    <row r="20" spans="1:6" s="121" customFormat="1" ht="60.75" thickBot="1">
      <c r="A20" s="147">
        <v>6</v>
      </c>
      <c r="B20" s="107" t="s">
        <v>289</v>
      </c>
      <c r="C20" s="107" t="s">
        <v>375</v>
      </c>
      <c r="D20" s="286">
        <f>ROUND(+E20/8,0)</f>
        <v>9</v>
      </c>
      <c r="E20" s="109">
        <v>72</v>
      </c>
      <c r="F20" s="105">
        <f>+ROUND((230/21)/8*E20,2)</f>
        <v>98.57</v>
      </c>
    </row>
    <row r="21" spans="1:6" s="144" customFormat="1" ht="27.75" customHeight="1" thickBot="1">
      <c r="A21" s="159"/>
      <c r="B21" s="160" t="s">
        <v>176</v>
      </c>
      <c r="C21" s="160"/>
      <c r="D21" s="260">
        <f>SUM(D11:D20)</f>
        <v>98</v>
      </c>
      <c r="E21" s="260">
        <f>SUM(E11:E20)</f>
        <v>780</v>
      </c>
      <c r="F21" s="228">
        <f>SUM(F11:F20)</f>
        <v>1067.8600000000001</v>
      </c>
    </row>
  </sheetData>
  <sheetProtection/>
  <mergeCells count="9">
    <mergeCell ref="A1:F1"/>
    <mergeCell ref="A3:F3"/>
    <mergeCell ref="F8:F10"/>
    <mergeCell ref="A8:A10"/>
    <mergeCell ref="B8:B10"/>
    <mergeCell ref="C8:C10"/>
    <mergeCell ref="D8:E9"/>
    <mergeCell ref="A6:F6"/>
    <mergeCell ref="A4:F4"/>
  </mergeCells>
  <printOptions/>
  <pageMargins left="0.7" right="0.29" top="0.21" bottom="0.28" header="0.14" footer="0.22"/>
  <pageSetup fitToHeight="1" fitToWidth="1" horizontalDpi="600" verticalDpi="6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30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8.8515625" style="20" customWidth="1"/>
    <col min="2" max="2" width="17.57421875" style="20" customWidth="1"/>
    <col min="3" max="3" width="63.8515625" style="20" customWidth="1"/>
    <col min="4" max="4" width="12.7109375" style="20" customWidth="1"/>
    <col min="5" max="5" width="12.140625" style="20" customWidth="1"/>
    <col min="6" max="6" width="20.281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20.25" customHeight="1">
      <c r="A6" s="412" t="s">
        <v>300</v>
      </c>
      <c r="B6" s="412"/>
      <c r="C6" s="412"/>
      <c r="D6" s="412"/>
      <c r="E6" s="412"/>
      <c r="F6" s="412"/>
    </row>
    <row r="7" s="112" customFormat="1" ht="18.75" customHeight="1" thickBot="1"/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7" s="112" customFormat="1" ht="15">
      <c r="A11" s="263"/>
      <c r="B11" s="240" t="s">
        <v>49</v>
      </c>
      <c r="C11" s="244" t="s">
        <v>216</v>
      </c>
      <c r="D11" s="264"/>
      <c r="E11" s="264"/>
      <c r="F11" s="265"/>
      <c r="G11" s="121"/>
    </row>
    <row r="12" spans="1:7" s="112" customFormat="1" ht="45">
      <c r="A12" s="257">
        <v>1</v>
      </c>
      <c r="B12" s="258" t="s">
        <v>289</v>
      </c>
      <c r="C12" s="258" t="s">
        <v>301</v>
      </c>
      <c r="D12" s="129">
        <f>ROUND(+E12/8,0)</f>
        <v>5</v>
      </c>
      <c r="E12" s="15">
        <v>40</v>
      </c>
      <c r="F12" s="125">
        <f>+ROUND((230/21)/8*E12,2)</f>
        <v>54.76</v>
      </c>
      <c r="G12" s="121"/>
    </row>
    <row r="13" spans="1:7" s="112" customFormat="1" ht="15">
      <c r="A13" s="263"/>
      <c r="B13" s="240" t="s">
        <v>17</v>
      </c>
      <c r="C13" s="244" t="s">
        <v>211</v>
      </c>
      <c r="D13" s="264"/>
      <c r="E13" s="264"/>
      <c r="F13" s="265"/>
      <c r="G13" s="121"/>
    </row>
    <row r="14" spans="1:7" s="112" customFormat="1" ht="105">
      <c r="A14" s="257">
        <v>2</v>
      </c>
      <c r="B14" s="258" t="s">
        <v>289</v>
      </c>
      <c r="C14" s="258" t="s">
        <v>302</v>
      </c>
      <c r="D14" s="129">
        <f>ROUND(+E14/8,0)</f>
        <v>5</v>
      </c>
      <c r="E14" s="15">
        <v>40</v>
      </c>
      <c r="F14" s="125">
        <f>+ROUND((230/21)/8*E14,2)</f>
        <v>54.76</v>
      </c>
      <c r="G14" s="121"/>
    </row>
    <row r="15" spans="1:7" s="112" customFormat="1" ht="15">
      <c r="A15" s="263"/>
      <c r="B15" s="240" t="s">
        <v>91</v>
      </c>
      <c r="C15" s="244" t="s">
        <v>212</v>
      </c>
      <c r="D15" s="264"/>
      <c r="E15" s="264"/>
      <c r="F15" s="265"/>
      <c r="G15" s="121"/>
    </row>
    <row r="16" spans="1:7" s="112" customFormat="1" ht="60">
      <c r="A16" s="257">
        <v>3</v>
      </c>
      <c r="B16" s="258" t="s">
        <v>289</v>
      </c>
      <c r="C16" s="258" t="s">
        <v>303</v>
      </c>
      <c r="D16" s="129">
        <f>ROUND(+E16/8,0)</f>
        <v>5</v>
      </c>
      <c r="E16" s="15">
        <v>40</v>
      </c>
      <c r="F16" s="125">
        <f>+ROUND((230/21)/8*E16,2)</f>
        <v>54.76</v>
      </c>
      <c r="G16" s="121"/>
    </row>
    <row r="17" spans="1:7" s="112" customFormat="1" ht="15">
      <c r="A17" s="263"/>
      <c r="B17" s="240" t="s">
        <v>120</v>
      </c>
      <c r="C17" s="244" t="s">
        <v>213</v>
      </c>
      <c r="D17" s="264"/>
      <c r="E17" s="264"/>
      <c r="F17" s="265"/>
      <c r="G17" s="121"/>
    </row>
    <row r="18" spans="1:7" s="112" customFormat="1" ht="75">
      <c r="A18" s="257">
        <v>4</v>
      </c>
      <c r="B18" s="258" t="s">
        <v>289</v>
      </c>
      <c r="C18" s="258" t="s">
        <v>304</v>
      </c>
      <c r="D18" s="129">
        <f>ROUND(+E18/8,0)</f>
        <v>5</v>
      </c>
      <c r="E18" s="15">
        <v>40</v>
      </c>
      <c r="F18" s="125">
        <f>+ROUND((230/21)/8*E18,2)</f>
        <v>54.76</v>
      </c>
      <c r="G18" s="121"/>
    </row>
    <row r="19" spans="1:7" s="112" customFormat="1" ht="15">
      <c r="A19" s="263"/>
      <c r="B19" s="240"/>
      <c r="C19" s="244" t="s">
        <v>214</v>
      </c>
      <c r="D19" s="264"/>
      <c r="E19" s="264"/>
      <c r="F19" s="265"/>
      <c r="G19" s="121"/>
    </row>
    <row r="20" spans="1:7" s="112" customFormat="1" ht="30">
      <c r="A20" s="257">
        <v>5</v>
      </c>
      <c r="B20" s="258" t="s">
        <v>289</v>
      </c>
      <c r="C20" s="258" t="s">
        <v>305</v>
      </c>
      <c r="D20" s="129">
        <f>ROUND(+E20/8,0)</f>
        <v>15</v>
      </c>
      <c r="E20" s="15">
        <v>120</v>
      </c>
      <c r="F20" s="125">
        <f>+ROUND((230/21)/8*E20,2)</f>
        <v>164.29</v>
      </c>
      <c r="G20" s="121"/>
    </row>
    <row r="21" spans="1:7" s="112" customFormat="1" ht="15">
      <c r="A21" s="263"/>
      <c r="B21" s="240"/>
      <c r="C21" s="244" t="s">
        <v>215</v>
      </c>
      <c r="D21" s="264"/>
      <c r="E21" s="264"/>
      <c r="F21" s="265"/>
      <c r="G21" s="121"/>
    </row>
    <row r="22" spans="1:7" s="112" customFormat="1" ht="30.75" thickBot="1">
      <c r="A22" s="257">
        <v>6</v>
      </c>
      <c r="B22" s="258" t="s">
        <v>289</v>
      </c>
      <c r="C22" s="258" t="s">
        <v>306</v>
      </c>
      <c r="D22" s="129">
        <f>ROUND(+E22/8,0)</f>
        <v>5</v>
      </c>
      <c r="E22" s="15">
        <v>40</v>
      </c>
      <c r="F22" s="125">
        <f>+ROUND((230/21)/8*E22,2)</f>
        <v>54.76</v>
      </c>
      <c r="G22" s="121"/>
    </row>
    <row r="23" spans="1:6" s="144" customFormat="1" ht="27.75" customHeight="1" thickBot="1">
      <c r="A23" s="159"/>
      <c r="B23" s="160" t="s">
        <v>176</v>
      </c>
      <c r="C23" s="160"/>
      <c r="D23" s="260">
        <f>SUM(D11:D22)</f>
        <v>40</v>
      </c>
      <c r="E23" s="260">
        <f>SUM(E11:E22)</f>
        <v>320</v>
      </c>
      <c r="F23" s="228">
        <f>SUM(F11:F22)</f>
        <v>438.09</v>
      </c>
    </row>
    <row r="24" spans="4:5" ht="15">
      <c r="D24" s="28"/>
      <c r="E24" s="28"/>
    </row>
    <row r="25" spans="4:5" ht="15">
      <c r="D25" s="28"/>
      <c r="E25" s="28"/>
    </row>
    <row r="26" spans="4:5" ht="15">
      <c r="D26" s="28"/>
      <c r="E26" s="28"/>
    </row>
    <row r="27" spans="4:5" ht="15">
      <c r="D27" s="28"/>
      <c r="E27" s="28"/>
    </row>
    <row r="28" spans="4:5" ht="15">
      <c r="D28" s="28"/>
      <c r="E28" s="28"/>
    </row>
    <row r="29" spans="4:5" ht="15">
      <c r="D29" s="28"/>
      <c r="E29" s="28"/>
    </row>
    <row r="30" spans="4:5" ht="15">
      <c r="D30" s="28"/>
      <c r="E30" s="28"/>
    </row>
    <row r="31" spans="4:5" ht="15">
      <c r="D31" s="28"/>
      <c r="E31" s="28"/>
    </row>
    <row r="32" spans="4:5" ht="15">
      <c r="D32" s="28"/>
      <c r="E32" s="28"/>
    </row>
    <row r="33" spans="4:5" ht="15">
      <c r="D33" s="28"/>
      <c r="E33" s="28"/>
    </row>
    <row r="34" spans="4:5" ht="15">
      <c r="D34" s="28"/>
      <c r="E34" s="28"/>
    </row>
    <row r="35" spans="4:5" ht="15">
      <c r="D35" s="28"/>
      <c r="E35" s="28"/>
    </row>
    <row r="36" spans="4:5" ht="15">
      <c r="D36" s="28"/>
      <c r="E36" s="28"/>
    </row>
    <row r="37" spans="4:5" ht="15">
      <c r="D37" s="28"/>
      <c r="E37" s="28"/>
    </row>
    <row r="38" spans="4:5" ht="15">
      <c r="D38" s="28"/>
      <c r="E38" s="28"/>
    </row>
    <row r="39" spans="4:5" ht="15">
      <c r="D39" s="28"/>
      <c r="E39" s="28"/>
    </row>
    <row r="40" spans="4:5" ht="15">
      <c r="D40" s="28"/>
      <c r="E40" s="28"/>
    </row>
    <row r="41" spans="4:5" ht="15">
      <c r="D41" s="28"/>
      <c r="E41" s="28"/>
    </row>
    <row r="42" spans="4:5" ht="15">
      <c r="D42" s="28"/>
      <c r="E42" s="28"/>
    </row>
    <row r="43" spans="4:5" ht="15">
      <c r="D43" s="28"/>
      <c r="E43" s="28"/>
    </row>
    <row r="44" spans="4:5" ht="15">
      <c r="D44" s="28"/>
      <c r="E44" s="28"/>
    </row>
    <row r="45" spans="4:5" ht="15">
      <c r="D45" s="28"/>
      <c r="E45" s="28"/>
    </row>
    <row r="46" spans="4:5" ht="15">
      <c r="D46" s="28"/>
      <c r="E46" s="28"/>
    </row>
    <row r="47" spans="4:5" ht="15">
      <c r="D47" s="28"/>
      <c r="E47" s="28"/>
    </row>
    <row r="48" spans="4:5" ht="15">
      <c r="D48" s="28"/>
      <c r="E48" s="28"/>
    </row>
    <row r="49" spans="4:5" ht="15">
      <c r="D49" s="28"/>
      <c r="E49" s="28"/>
    </row>
    <row r="50" spans="4:5" ht="15">
      <c r="D50" s="28"/>
      <c r="E50" s="28"/>
    </row>
    <row r="51" spans="4:5" ht="15">
      <c r="D51" s="28"/>
      <c r="E51" s="28"/>
    </row>
    <row r="52" spans="4:5" ht="15">
      <c r="D52" s="28"/>
      <c r="E52" s="28"/>
    </row>
    <row r="53" spans="4:5" ht="15">
      <c r="D53" s="28"/>
      <c r="E53" s="28"/>
    </row>
    <row r="54" spans="4:5" ht="15">
      <c r="D54" s="28"/>
      <c r="E54" s="28"/>
    </row>
    <row r="55" spans="4:5" ht="15">
      <c r="D55" s="28"/>
      <c r="E55" s="28"/>
    </row>
    <row r="56" spans="4:5" ht="15">
      <c r="D56" s="28"/>
      <c r="E56" s="28"/>
    </row>
    <row r="57" spans="4:5" ht="15">
      <c r="D57" s="28"/>
      <c r="E57" s="28"/>
    </row>
    <row r="58" spans="4:5" ht="15">
      <c r="D58" s="28"/>
      <c r="E58" s="28"/>
    </row>
    <row r="59" spans="4:5" ht="15">
      <c r="D59" s="28"/>
      <c r="E59" s="28"/>
    </row>
    <row r="60" spans="4:5" ht="15">
      <c r="D60" s="28"/>
      <c r="E60" s="28"/>
    </row>
    <row r="61" spans="4:5" ht="15">
      <c r="D61" s="28"/>
      <c r="E61" s="28"/>
    </row>
    <row r="62" spans="4:5" ht="15">
      <c r="D62" s="28"/>
      <c r="E62" s="28"/>
    </row>
    <row r="63" spans="4:5" ht="15">
      <c r="D63" s="28"/>
      <c r="E63" s="28"/>
    </row>
    <row r="64" spans="4:5" ht="15">
      <c r="D64" s="28"/>
      <c r="E64" s="28"/>
    </row>
    <row r="65" spans="4:5" ht="15">
      <c r="D65" s="28"/>
      <c r="E65" s="28"/>
    </row>
    <row r="66" spans="4:5" ht="15">
      <c r="D66" s="28"/>
      <c r="E66" s="28"/>
    </row>
    <row r="67" spans="4:5" ht="15">
      <c r="D67" s="28"/>
      <c r="E67" s="28"/>
    </row>
    <row r="68" spans="4:5" ht="15">
      <c r="D68" s="28"/>
      <c r="E68" s="28"/>
    </row>
    <row r="69" spans="4:5" ht="15">
      <c r="D69" s="28"/>
      <c r="E69" s="28"/>
    </row>
    <row r="70" spans="4:5" ht="15">
      <c r="D70" s="28"/>
      <c r="E70" s="28"/>
    </row>
    <row r="71" spans="4:5" ht="15">
      <c r="D71" s="28"/>
      <c r="E71" s="28"/>
    </row>
    <row r="72" spans="4:5" ht="15">
      <c r="D72" s="28"/>
      <c r="E72" s="28"/>
    </row>
    <row r="73" spans="4:5" ht="15">
      <c r="D73" s="28"/>
      <c r="E73" s="28"/>
    </row>
    <row r="74" spans="4:5" ht="15">
      <c r="D74" s="28"/>
      <c r="E74" s="28"/>
    </row>
    <row r="75" spans="4:5" ht="15">
      <c r="D75" s="28"/>
      <c r="E75" s="28"/>
    </row>
    <row r="76" spans="4:5" ht="15">
      <c r="D76" s="28"/>
      <c r="E76" s="28"/>
    </row>
    <row r="77" spans="4:5" ht="15">
      <c r="D77" s="28"/>
      <c r="E77" s="28"/>
    </row>
    <row r="78" spans="4:5" ht="15">
      <c r="D78" s="28"/>
      <c r="E78" s="28"/>
    </row>
    <row r="79" spans="4:5" ht="15">
      <c r="D79" s="28"/>
      <c r="E79" s="28"/>
    </row>
    <row r="80" spans="4:5" ht="15">
      <c r="D80" s="28"/>
      <c r="E80" s="28"/>
    </row>
    <row r="81" spans="4:5" ht="15">
      <c r="D81" s="28"/>
      <c r="E81" s="28"/>
    </row>
    <row r="82" spans="4:5" ht="15">
      <c r="D82" s="28"/>
      <c r="E82" s="28"/>
    </row>
    <row r="83" spans="4:5" ht="15">
      <c r="D83" s="28"/>
      <c r="E83" s="28"/>
    </row>
    <row r="84" spans="4:5" ht="15">
      <c r="D84" s="28"/>
      <c r="E84" s="28"/>
    </row>
    <row r="85" spans="4:5" ht="15">
      <c r="D85" s="28"/>
      <c r="E85" s="28"/>
    </row>
    <row r="86" spans="4:5" ht="15">
      <c r="D86" s="28"/>
      <c r="E86" s="28"/>
    </row>
    <row r="87" spans="4:5" ht="15">
      <c r="D87" s="28"/>
      <c r="E87" s="28"/>
    </row>
    <row r="88" spans="4:5" ht="15">
      <c r="D88" s="28"/>
      <c r="E88" s="28"/>
    </row>
    <row r="89" spans="4:5" ht="15">
      <c r="D89" s="28"/>
      <c r="E89" s="28"/>
    </row>
    <row r="90" spans="4:5" ht="15">
      <c r="D90" s="28"/>
      <c r="E90" s="28"/>
    </row>
    <row r="91" spans="4:5" ht="15">
      <c r="D91" s="28"/>
      <c r="E91" s="28"/>
    </row>
    <row r="92" spans="4:5" ht="15">
      <c r="D92" s="28"/>
      <c r="E92" s="28"/>
    </row>
    <row r="93" spans="4:5" ht="15">
      <c r="D93" s="28"/>
      <c r="E93" s="28"/>
    </row>
    <row r="94" spans="4:5" ht="15">
      <c r="D94" s="28"/>
      <c r="E94" s="28"/>
    </row>
    <row r="95" spans="4:5" ht="15">
      <c r="D95" s="28"/>
      <c r="E95" s="28"/>
    </row>
    <row r="96" spans="4:5" ht="15">
      <c r="D96" s="28"/>
      <c r="E96" s="28"/>
    </row>
    <row r="97" spans="4:5" ht="15">
      <c r="D97" s="28"/>
      <c r="E97" s="28"/>
    </row>
    <row r="98" spans="4:5" ht="15">
      <c r="D98" s="28"/>
      <c r="E98" s="28"/>
    </row>
    <row r="99" spans="4:5" ht="15">
      <c r="D99" s="28"/>
      <c r="E99" s="28"/>
    </row>
    <row r="100" spans="4:5" ht="15">
      <c r="D100" s="28"/>
      <c r="E100" s="28"/>
    </row>
    <row r="101" spans="4:5" ht="15">
      <c r="D101" s="28"/>
      <c r="E101" s="28"/>
    </row>
    <row r="102" spans="4:5" ht="15">
      <c r="D102" s="28"/>
      <c r="E102" s="28"/>
    </row>
    <row r="103" spans="4:5" ht="15">
      <c r="D103" s="28"/>
      <c r="E103" s="28"/>
    </row>
    <row r="104" spans="4:5" ht="15">
      <c r="D104" s="28"/>
      <c r="E104" s="28"/>
    </row>
    <row r="105" spans="4:5" ht="15">
      <c r="D105" s="28"/>
      <c r="E105" s="28"/>
    </row>
    <row r="106" spans="4:5" ht="15">
      <c r="D106" s="28"/>
      <c r="E106" s="28"/>
    </row>
    <row r="107" spans="4:5" ht="15">
      <c r="D107" s="28"/>
      <c r="E107" s="28"/>
    </row>
    <row r="108" spans="4:5" ht="15">
      <c r="D108" s="28"/>
      <c r="E108" s="28"/>
    </row>
    <row r="109" spans="4:5" ht="15">
      <c r="D109" s="28"/>
      <c r="E109" s="28"/>
    </row>
    <row r="110" spans="4:5" ht="15">
      <c r="D110" s="28"/>
      <c r="E110" s="28"/>
    </row>
    <row r="111" spans="4:5" ht="15">
      <c r="D111" s="28"/>
      <c r="E111" s="28"/>
    </row>
    <row r="112" spans="4:5" ht="15">
      <c r="D112" s="28"/>
      <c r="E112" s="28"/>
    </row>
    <row r="113" spans="4:5" ht="15">
      <c r="D113" s="28"/>
      <c r="E113" s="28"/>
    </row>
    <row r="114" spans="4:5" ht="15">
      <c r="D114" s="28"/>
      <c r="E114" s="28"/>
    </row>
    <row r="115" spans="4:5" ht="15">
      <c r="D115" s="28"/>
      <c r="E115" s="28"/>
    </row>
    <row r="116" spans="4:5" ht="15">
      <c r="D116" s="28"/>
      <c r="E116" s="28"/>
    </row>
    <row r="117" spans="4:5" ht="15">
      <c r="D117" s="28"/>
      <c r="E117" s="28"/>
    </row>
    <row r="118" spans="4:5" ht="15">
      <c r="D118" s="28"/>
      <c r="E118" s="28"/>
    </row>
    <row r="119" spans="4:5" ht="15">
      <c r="D119" s="28"/>
      <c r="E119" s="28"/>
    </row>
    <row r="120" spans="4:5" ht="15">
      <c r="D120" s="28"/>
      <c r="E120" s="28"/>
    </row>
    <row r="121" spans="4:5" ht="15">
      <c r="D121" s="28"/>
      <c r="E121" s="28"/>
    </row>
    <row r="122" spans="4:5" ht="15">
      <c r="D122" s="28"/>
      <c r="E122" s="28"/>
    </row>
    <row r="123" spans="4:5" ht="15">
      <c r="D123" s="28"/>
      <c r="E123" s="28"/>
    </row>
    <row r="124" spans="4:5" ht="15">
      <c r="D124" s="28"/>
      <c r="E124" s="28"/>
    </row>
    <row r="125" spans="4:5" ht="15">
      <c r="D125" s="28"/>
      <c r="E125" s="28"/>
    </row>
    <row r="126" spans="4:5" ht="15">
      <c r="D126" s="28"/>
      <c r="E126" s="28"/>
    </row>
    <row r="127" spans="4:5" ht="15">
      <c r="D127" s="28"/>
      <c r="E127" s="28"/>
    </row>
    <row r="128" spans="4:5" ht="15">
      <c r="D128" s="28"/>
      <c r="E128" s="28"/>
    </row>
    <row r="129" spans="4:5" ht="15">
      <c r="D129" s="28"/>
      <c r="E129" s="28"/>
    </row>
    <row r="130" spans="4:5" ht="15">
      <c r="D130" s="28"/>
      <c r="E130" s="28"/>
    </row>
  </sheetData>
  <sheetProtection/>
  <mergeCells count="9">
    <mergeCell ref="A6:F6"/>
    <mergeCell ref="A1:F1"/>
    <mergeCell ref="B8:B10"/>
    <mergeCell ref="A8:A10"/>
    <mergeCell ref="D8:E9"/>
    <mergeCell ref="C8:C10"/>
    <mergeCell ref="F8:F10"/>
    <mergeCell ref="A3:F3"/>
    <mergeCell ref="A4:F4"/>
  </mergeCells>
  <printOptions/>
  <pageMargins left="0.7" right="0.33" top="0.75" bottom="0.75" header="0.3" footer="0.3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Q2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0.28125" style="20" customWidth="1"/>
    <col min="2" max="2" width="18.140625" style="20" customWidth="1"/>
    <col min="3" max="3" width="54.00390625" style="20" customWidth="1"/>
    <col min="4" max="4" width="12.140625" style="20" customWidth="1"/>
    <col min="5" max="5" width="11.57421875" style="20" customWidth="1"/>
    <col min="6" max="6" width="18.003906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>
      <c r="A6" s="412" t="s">
        <v>308</v>
      </c>
      <c r="B6" s="412"/>
      <c r="C6" s="412"/>
      <c r="D6" s="412"/>
      <c r="E6" s="412"/>
      <c r="F6" s="412"/>
    </row>
    <row r="7" s="112" customFormat="1" ht="15.75" thickBot="1"/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7" s="112" customFormat="1" ht="15">
      <c r="A11" s="263"/>
      <c r="B11" s="240" t="s">
        <v>109</v>
      </c>
      <c r="C11" s="244"/>
      <c r="D11" s="264"/>
      <c r="E11" s="264"/>
      <c r="F11" s="265"/>
      <c r="G11" s="121"/>
    </row>
    <row r="12" spans="1:7" s="112" customFormat="1" ht="15">
      <c r="A12" s="257">
        <v>1</v>
      </c>
      <c r="B12" s="258" t="s">
        <v>289</v>
      </c>
      <c r="C12" s="258" t="s">
        <v>19</v>
      </c>
      <c r="D12" s="129">
        <f>ROUND(+E12/8,0)</f>
        <v>13</v>
      </c>
      <c r="E12" s="15">
        <v>104</v>
      </c>
      <c r="F12" s="125">
        <f>+ROUND((230/21)/8*E12,2)</f>
        <v>142.38</v>
      </c>
      <c r="G12" s="121"/>
    </row>
    <row r="13" spans="1:8" s="112" customFormat="1" ht="15">
      <c r="A13" s="128">
        <v>2</v>
      </c>
      <c r="B13" s="186" t="s">
        <v>289</v>
      </c>
      <c r="C13" s="186" t="s">
        <v>20</v>
      </c>
      <c r="D13" s="129">
        <f>ROUND(+E13/8,0)</f>
        <v>16</v>
      </c>
      <c r="E13" s="129">
        <v>125</v>
      </c>
      <c r="F13" s="125">
        <f>+ROUND((230/21)/8*E13,2)</f>
        <v>171.13</v>
      </c>
      <c r="G13" s="121"/>
      <c r="H13" s="121"/>
    </row>
    <row r="14" spans="1:7" s="112" customFormat="1" ht="15">
      <c r="A14" s="263"/>
      <c r="B14" s="240" t="s">
        <v>112</v>
      </c>
      <c r="C14" s="244"/>
      <c r="D14" s="264"/>
      <c r="E14" s="264"/>
      <c r="F14" s="265"/>
      <c r="G14" s="121"/>
    </row>
    <row r="15" spans="1:7" s="112" customFormat="1" ht="15">
      <c r="A15" s="257">
        <v>3</v>
      </c>
      <c r="B15" s="258" t="s">
        <v>289</v>
      </c>
      <c r="C15" s="258" t="s">
        <v>21</v>
      </c>
      <c r="D15" s="129">
        <f>ROUND(+E15/8,0)</f>
        <v>19</v>
      </c>
      <c r="E15" s="15">
        <v>150</v>
      </c>
      <c r="F15" s="125">
        <f>+ROUND((230/21)/8*E15,2)</f>
        <v>205.36</v>
      </c>
      <c r="G15" s="121"/>
    </row>
    <row r="16" spans="1:7" s="112" customFormat="1" ht="15">
      <c r="A16" s="263"/>
      <c r="B16" s="240" t="s">
        <v>91</v>
      </c>
      <c r="C16" s="244"/>
      <c r="D16" s="264"/>
      <c r="E16" s="264"/>
      <c r="F16" s="265"/>
      <c r="G16" s="121"/>
    </row>
    <row r="17" spans="1:7" s="112" customFormat="1" ht="15">
      <c r="A17" s="257">
        <v>4</v>
      </c>
      <c r="B17" s="258" t="s">
        <v>289</v>
      </c>
      <c r="C17" s="258" t="s">
        <v>22</v>
      </c>
      <c r="D17" s="129">
        <f>ROUND(+E17/8,0)</f>
        <v>16</v>
      </c>
      <c r="E17" s="15">
        <v>125</v>
      </c>
      <c r="F17" s="125">
        <f>+ROUND((230/21)/8*E17,2)</f>
        <v>171.13</v>
      </c>
      <c r="G17" s="121"/>
    </row>
    <row r="18" spans="1:8" s="112" customFormat="1" ht="30">
      <c r="A18" s="132"/>
      <c r="B18" s="258" t="s">
        <v>289</v>
      </c>
      <c r="C18" s="186" t="s">
        <v>359</v>
      </c>
      <c r="D18" s="129"/>
      <c r="E18" s="129"/>
      <c r="F18" s="125"/>
      <c r="G18" s="121"/>
      <c r="H18" s="121"/>
    </row>
    <row r="19" spans="1:17" s="112" customFormat="1" ht="15">
      <c r="A19" s="128">
        <v>6</v>
      </c>
      <c r="B19" s="116" t="s">
        <v>289</v>
      </c>
      <c r="C19" s="186" t="s">
        <v>362</v>
      </c>
      <c r="D19" s="129">
        <f aca="true" t="shared" si="0" ref="D19:D26">ROUND(+E19/8,0)</f>
        <v>9</v>
      </c>
      <c r="E19" s="129">
        <v>75</v>
      </c>
      <c r="F19" s="125">
        <f>+ROUND((230/21)/8*E19,2)</f>
        <v>102.68</v>
      </c>
      <c r="G19" s="121"/>
      <c r="H19" s="121"/>
      <c r="Q19" s="121"/>
    </row>
    <row r="20" spans="1:16" s="112" customFormat="1" ht="15">
      <c r="A20" s="128">
        <v>7</v>
      </c>
      <c r="B20" s="116" t="s">
        <v>289</v>
      </c>
      <c r="C20" s="186" t="s">
        <v>363</v>
      </c>
      <c r="D20" s="129">
        <f t="shared" si="0"/>
        <v>7</v>
      </c>
      <c r="E20" s="129">
        <v>56</v>
      </c>
      <c r="F20" s="125">
        <f>+ROUND((230/21)/8*E20,2)</f>
        <v>76.67</v>
      </c>
      <c r="G20" s="121"/>
      <c r="H20" s="121"/>
      <c r="L20" s="121"/>
      <c r="M20" s="121"/>
      <c r="N20" s="121"/>
      <c r="O20" s="121"/>
      <c r="P20" s="121"/>
    </row>
    <row r="21" spans="1:8" s="112" customFormat="1" ht="15">
      <c r="A21" s="128">
        <v>8</v>
      </c>
      <c r="B21" s="116" t="s">
        <v>289</v>
      </c>
      <c r="C21" s="186" t="s">
        <v>364</v>
      </c>
      <c r="D21" s="129">
        <f t="shared" si="0"/>
        <v>19</v>
      </c>
      <c r="E21" s="129">
        <v>150</v>
      </c>
      <c r="F21" s="125">
        <f>+ROUND((230/21)/8*E21,2)</f>
        <v>205.36</v>
      </c>
      <c r="G21" s="121"/>
      <c r="H21" s="121"/>
    </row>
    <row r="22" spans="1:7" s="112" customFormat="1" ht="15">
      <c r="A22" s="263"/>
      <c r="B22" s="240" t="s">
        <v>105</v>
      </c>
      <c r="C22" s="244"/>
      <c r="D22" s="264"/>
      <c r="E22" s="264"/>
      <c r="F22" s="265"/>
      <c r="G22" s="121"/>
    </row>
    <row r="23" spans="1:7" s="112" customFormat="1" ht="15">
      <c r="A23" s="257">
        <v>9</v>
      </c>
      <c r="B23" s="258" t="s">
        <v>289</v>
      </c>
      <c r="C23" s="258" t="s">
        <v>360</v>
      </c>
      <c r="D23" s="129">
        <f t="shared" si="0"/>
        <v>19</v>
      </c>
      <c r="E23" s="15">
        <v>150</v>
      </c>
      <c r="F23" s="125">
        <f>+ROUND((230/21)/8*E23,2)</f>
        <v>205.36</v>
      </c>
      <c r="G23" s="121"/>
    </row>
    <row r="24" spans="1:7" s="112" customFormat="1" ht="15">
      <c r="A24" s="263"/>
      <c r="B24" s="240" t="s">
        <v>210</v>
      </c>
      <c r="C24" s="244"/>
      <c r="D24" s="264"/>
      <c r="E24" s="264"/>
      <c r="F24" s="265"/>
      <c r="G24" s="121"/>
    </row>
    <row r="25" spans="1:7" s="112" customFormat="1" ht="15">
      <c r="A25" s="257">
        <v>10</v>
      </c>
      <c r="B25" s="258" t="s">
        <v>289</v>
      </c>
      <c r="C25" s="258" t="s">
        <v>23</v>
      </c>
      <c r="D25" s="129">
        <f t="shared" si="0"/>
        <v>19</v>
      </c>
      <c r="E25" s="15">
        <v>150</v>
      </c>
      <c r="F25" s="125">
        <f>+ROUND((230/21)/8*E25,2)</f>
        <v>205.36</v>
      </c>
      <c r="G25" s="121"/>
    </row>
    <row r="26" spans="1:8" s="112" customFormat="1" ht="15.75" thickBot="1">
      <c r="A26" s="213">
        <v>11</v>
      </c>
      <c r="B26" s="133" t="s">
        <v>289</v>
      </c>
      <c r="C26" s="224" t="s">
        <v>24</v>
      </c>
      <c r="D26" s="129">
        <f t="shared" si="0"/>
        <v>19</v>
      </c>
      <c r="E26" s="252">
        <v>150</v>
      </c>
      <c r="F26" s="125">
        <f>+ROUND((230/21)/8*E26,2)</f>
        <v>205.36</v>
      </c>
      <c r="G26" s="121"/>
      <c r="H26" s="121"/>
    </row>
    <row r="27" spans="1:6" s="144" customFormat="1" ht="27.75" customHeight="1" thickBot="1">
      <c r="A27" s="159"/>
      <c r="B27" s="160"/>
      <c r="C27" s="160" t="s">
        <v>176</v>
      </c>
      <c r="D27" s="260">
        <f>SUM(D11:D26)</f>
        <v>156</v>
      </c>
      <c r="E27" s="260">
        <f>SUM(E11:E26)</f>
        <v>1235</v>
      </c>
      <c r="F27" s="228">
        <f>SUM(F11:F26)</f>
        <v>1690.7900000000004</v>
      </c>
    </row>
  </sheetData>
  <sheetProtection/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6.140625" style="117" customWidth="1"/>
    <col min="2" max="2" width="16.28125" style="117" customWidth="1"/>
    <col min="3" max="3" width="69.28125" style="117" customWidth="1"/>
    <col min="4" max="4" width="15.28125" style="117" customWidth="1"/>
    <col min="5" max="5" width="16.7109375" style="117" customWidth="1"/>
    <col min="6" max="6" width="19.140625" style="117" customWidth="1"/>
    <col min="7" max="7" width="9.28125" style="117" customWidth="1"/>
    <col min="8" max="16384" width="9.140625" style="117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7" s="112" customFormat="1" ht="15" customHeight="1">
      <c r="A6" s="412" t="s">
        <v>61</v>
      </c>
      <c r="B6" s="412"/>
      <c r="C6" s="412"/>
      <c r="D6" s="412"/>
      <c r="E6" s="412"/>
      <c r="F6" s="412"/>
      <c r="G6" s="114"/>
    </row>
    <row r="7" spans="1:7" s="112" customFormat="1" ht="15.75" thickBot="1">
      <c r="A7" s="113"/>
      <c r="B7" s="114"/>
      <c r="C7" s="114"/>
      <c r="D7" s="113"/>
      <c r="E7" s="113"/>
      <c r="F7" s="114"/>
      <c r="G7" s="114"/>
    </row>
    <row r="8" spans="1:7" s="112" customFormat="1" ht="15" customHeight="1">
      <c r="A8" s="396" t="s">
        <v>139</v>
      </c>
      <c r="B8" s="398" t="s">
        <v>140</v>
      </c>
      <c r="C8" s="398" t="s">
        <v>141</v>
      </c>
      <c r="D8" s="400" t="s">
        <v>142</v>
      </c>
      <c r="E8" s="401"/>
      <c r="F8" s="409" t="s">
        <v>331</v>
      </c>
      <c r="G8" s="114"/>
    </row>
    <row r="9" spans="1:7" s="112" customFormat="1" ht="15">
      <c r="A9" s="397"/>
      <c r="B9" s="399"/>
      <c r="C9" s="399"/>
      <c r="D9" s="402"/>
      <c r="E9" s="403"/>
      <c r="F9" s="410"/>
      <c r="G9" s="114"/>
    </row>
    <row r="10" spans="1:7" s="112" customFormat="1" ht="100.5" customHeight="1">
      <c r="A10" s="423"/>
      <c r="B10" s="424"/>
      <c r="C10" s="424"/>
      <c r="D10" s="115" t="s">
        <v>47</v>
      </c>
      <c r="E10" s="115" t="s">
        <v>48</v>
      </c>
      <c r="F10" s="425"/>
      <c r="G10" s="114"/>
    </row>
    <row r="11" spans="1:7" s="112" customFormat="1" ht="37.5" customHeight="1">
      <c r="A11" s="245">
        <v>1</v>
      </c>
      <c r="B11" s="116" t="s">
        <v>289</v>
      </c>
      <c r="C11" s="102" t="s">
        <v>333</v>
      </c>
      <c r="D11" s="103">
        <f aca="true" t="shared" si="0" ref="D11:D16">ROUND(+E11/8,0)</f>
        <v>2</v>
      </c>
      <c r="E11" s="104">
        <v>19</v>
      </c>
      <c r="F11" s="105">
        <f aca="true" t="shared" si="1" ref="F11:F16">+ROUND((230/21)*D11,2)</f>
        <v>21.9</v>
      </c>
      <c r="G11" s="114"/>
    </row>
    <row r="12" spans="1:6" s="112" customFormat="1" ht="28.5" customHeight="1">
      <c r="A12" s="245">
        <v>2</v>
      </c>
      <c r="B12" s="116" t="s">
        <v>289</v>
      </c>
      <c r="C12" s="102" t="s">
        <v>332</v>
      </c>
      <c r="D12" s="103">
        <f t="shared" si="0"/>
        <v>1</v>
      </c>
      <c r="E12" s="104">
        <v>10</v>
      </c>
      <c r="F12" s="105">
        <f t="shared" si="1"/>
        <v>10.95</v>
      </c>
    </row>
    <row r="13" spans="1:7" s="112" customFormat="1" ht="37.5" customHeight="1">
      <c r="A13" s="245">
        <v>3</v>
      </c>
      <c r="B13" s="116" t="s">
        <v>289</v>
      </c>
      <c r="C13" s="102" t="s">
        <v>180</v>
      </c>
      <c r="D13" s="103">
        <f t="shared" si="0"/>
        <v>1</v>
      </c>
      <c r="E13" s="104">
        <v>10</v>
      </c>
      <c r="F13" s="105">
        <f t="shared" si="1"/>
        <v>10.95</v>
      </c>
      <c r="G13" s="114"/>
    </row>
    <row r="14" spans="1:7" s="112" customFormat="1" ht="37.5" customHeight="1">
      <c r="A14" s="245">
        <v>4</v>
      </c>
      <c r="B14" s="116" t="s">
        <v>289</v>
      </c>
      <c r="C14" s="102" t="s">
        <v>177</v>
      </c>
      <c r="D14" s="103">
        <f t="shared" si="0"/>
        <v>6</v>
      </c>
      <c r="E14" s="104">
        <v>44</v>
      </c>
      <c r="F14" s="105">
        <f t="shared" si="1"/>
        <v>65.71</v>
      </c>
      <c r="G14" s="114"/>
    </row>
    <row r="15" spans="1:7" s="112" customFormat="1" ht="37.5" customHeight="1">
      <c r="A15" s="245">
        <v>5</v>
      </c>
      <c r="B15" s="116" t="s">
        <v>289</v>
      </c>
      <c r="C15" s="102" t="s">
        <v>178</v>
      </c>
      <c r="D15" s="103">
        <f t="shared" si="0"/>
        <v>8</v>
      </c>
      <c r="E15" s="104">
        <v>65</v>
      </c>
      <c r="F15" s="105">
        <f t="shared" si="1"/>
        <v>87.62</v>
      </c>
      <c r="G15" s="114"/>
    </row>
    <row r="16" spans="1:7" s="112" customFormat="1" ht="37.5" customHeight="1" thickBot="1">
      <c r="A16" s="106">
        <v>6</v>
      </c>
      <c r="B16" s="116" t="s">
        <v>289</v>
      </c>
      <c r="C16" s="107" t="s">
        <v>179</v>
      </c>
      <c r="D16" s="108">
        <f t="shared" si="0"/>
        <v>2</v>
      </c>
      <c r="E16" s="109">
        <v>17</v>
      </c>
      <c r="F16" s="105">
        <f t="shared" si="1"/>
        <v>21.9</v>
      </c>
      <c r="G16" s="114"/>
    </row>
    <row r="17" spans="1:7" s="112" customFormat="1" ht="37.5" customHeight="1" thickBot="1">
      <c r="A17" s="154"/>
      <c r="B17" s="155"/>
      <c r="C17" s="155" t="s">
        <v>176</v>
      </c>
      <c r="D17" s="156">
        <f>SUM(D11:D16)</f>
        <v>20</v>
      </c>
      <c r="E17" s="157">
        <f>SUM(E11:E16)</f>
        <v>165</v>
      </c>
      <c r="F17" s="158">
        <f>SUM(F11:F16)</f>
        <v>219.03</v>
      </c>
      <c r="G17" s="114"/>
    </row>
  </sheetData>
  <sheetProtection/>
  <mergeCells count="9">
    <mergeCell ref="A1:F1"/>
    <mergeCell ref="A3:F3"/>
    <mergeCell ref="F8:F10"/>
    <mergeCell ref="A8:A10"/>
    <mergeCell ref="B8:B10"/>
    <mergeCell ref="A6:F6"/>
    <mergeCell ref="C8:C10"/>
    <mergeCell ref="D8:E9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H19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0.7109375" style="20" bestFit="1" customWidth="1"/>
    <col min="2" max="2" width="16.28125" style="20" customWidth="1"/>
    <col min="3" max="3" width="54.140625" style="20" customWidth="1"/>
    <col min="4" max="4" width="12.7109375" style="20" customWidth="1"/>
    <col min="5" max="5" width="11.57421875" style="20" customWidth="1"/>
    <col min="6" max="6" width="17.281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 customHeight="1">
      <c r="A6" s="411" t="s">
        <v>51</v>
      </c>
      <c r="B6" s="411"/>
      <c r="C6" s="411"/>
      <c r="D6" s="411"/>
      <c r="E6" s="411"/>
      <c r="F6" s="411"/>
    </row>
    <row r="7" spans="1:6" s="112" customFormat="1" ht="15" customHeight="1" thickBot="1">
      <c r="A7" s="134"/>
      <c r="B7" s="136"/>
      <c r="C7" s="185"/>
      <c r="D7" s="185"/>
      <c r="E7" s="134"/>
      <c r="F7" s="136"/>
    </row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7" s="112" customFormat="1" ht="15">
      <c r="A11" s="263"/>
      <c r="B11" s="240" t="s">
        <v>109</v>
      </c>
      <c r="C11" s="244"/>
      <c r="D11" s="264">
        <v>0</v>
      </c>
      <c r="E11" s="264">
        <v>0</v>
      </c>
      <c r="F11" s="265">
        <f>+ROUND((280/21)/8*E11,2)</f>
        <v>0</v>
      </c>
      <c r="G11" s="121"/>
    </row>
    <row r="12" spans="1:7" s="112" customFormat="1" ht="15">
      <c r="A12" s="263"/>
      <c r="B12" s="261" t="s">
        <v>295</v>
      </c>
      <c r="C12" s="244"/>
      <c r="D12" s="264"/>
      <c r="E12" s="264"/>
      <c r="F12" s="265"/>
      <c r="G12" s="121"/>
    </row>
    <row r="13" spans="1:8" s="112" customFormat="1" ht="15">
      <c r="A13" s="132">
        <v>1</v>
      </c>
      <c r="B13" s="258" t="s">
        <v>289</v>
      </c>
      <c r="C13" s="271" t="s">
        <v>296</v>
      </c>
      <c r="D13" s="129">
        <f>ROUND(+E13/8,0)</f>
        <v>10</v>
      </c>
      <c r="E13" s="129">
        <v>82</v>
      </c>
      <c r="F13" s="125">
        <f>+ROUND((230/21)/8*E13,2)</f>
        <v>112.26</v>
      </c>
      <c r="G13" s="121"/>
      <c r="H13" s="121"/>
    </row>
    <row r="14" spans="1:7" s="112" customFormat="1" ht="15">
      <c r="A14" s="263"/>
      <c r="B14" s="261" t="s">
        <v>58</v>
      </c>
      <c r="C14" s="244"/>
      <c r="D14" s="264"/>
      <c r="E14" s="264"/>
      <c r="F14" s="265"/>
      <c r="G14" s="121"/>
    </row>
    <row r="15" spans="1:8" s="112" customFormat="1" ht="15">
      <c r="A15" s="128">
        <v>2</v>
      </c>
      <c r="B15" s="258" t="s">
        <v>289</v>
      </c>
      <c r="C15" s="186" t="s">
        <v>117</v>
      </c>
      <c r="D15" s="129">
        <f>ROUND(+E15/8,0)</f>
        <v>10</v>
      </c>
      <c r="E15" s="129">
        <v>80</v>
      </c>
      <c r="F15" s="125">
        <f>+ROUND((230/21)/8*E15,2)</f>
        <v>109.52</v>
      </c>
      <c r="G15" s="121"/>
      <c r="H15" s="121"/>
    </row>
    <row r="16" spans="1:7" s="112" customFormat="1" ht="15">
      <c r="A16" s="263"/>
      <c r="B16" s="261" t="s">
        <v>105</v>
      </c>
      <c r="C16" s="244"/>
      <c r="D16" s="264"/>
      <c r="E16" s="264"/>
      <c r="F16" s="265"/>
      <c r="G16" s="121"/>
    </row>
    <row r="17" spans="1:8" s="112" customFormat="1" ht="15.75" thickBot="1">
      <c r="A17" s="251">
        <v>3</v>
      </c>
      <c r="B17" s="259" t="s">
        <v>289</v>
      </c>
      <c r="C17" s="224" t="s">
        <v>118</v>
      </c>
      <c r="D17" s="129">
        <f>ROUND(+E17/8,0)</f>
        <v>7</v>
      </c>
      <c r="E17" s="252">
        <v>56</v>
      </c>
      <c r="F17" s="125">
        <f>+ROUND((230/21)/8*E17,2)</f>
        <v>76.67</v>
      </c>
      <c r="G17" s="121"/>
      <c r="H17" s="121"/>
    </row>
    <row r="18" spans="1:6" s="144" customFormat="1" ht="27.75" customHeight="1" thickBot="1">
      <c r="A18" s="159"/>
      <c r="B18" s="160"/>
      <c r="C18" s="160" t="s">
        <v>176</v>
      </c>
      <c r="D18" s="260">
        <f>SUM(D11:D17)</f>
        <v>27</v>
      </c>
      <c r="E18" s="260">
        <f>SUM(E11:E17)</f>
        <v>218</v>
      </c>
      <c r="F18" s="228">
        <f>SUM(F11:F17)</f>
        <v>298.45</v>
      </c>
    </row>
    <row r="19" spans="4:6" ht="15">
      <c r="D19" s="31"/>
      <c r="E19" s="31"/>
      <c r="F19" s="31"/>
    </row>
  </sheetData>
  <sheetProtection/>
  <mergeCells count="9">
    <mergeCell ref="F8:F10"/>
    <mergeCell ref="A8:A10"/>
    <mergeCell ref="B8:B10"/>
    <mergeCell ref="C8:C10"/>
    <mergeCell ref="D8:E9"/>
    <mergeCell ref="A1:F1"/>
    <mergeCell ref="A3:F3"/>
    <mergeCell ref="A6:F6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6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1.140625" style="112" bestFit="1" customWidth="1"/>
    <col min="2" max="2" width="19.8515625" style="112" customWidth="1"/>
    <col min="3" max="3" width="77.57421875" style="112" customWidth="1"/>
    <col min="4" max="5" width="12.57421875" style="112" customWidth="1"/>
    <col min="6" max="6" width="21.57421875" style="112" customWidth="1"/>
    <col min="7" max="16384" width="9.140625" style="112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spans="4:5" ht="15">
      <c r="D5" s="118"/>
      <c r="E5" s="118"/>
    </row>
    <row r="6" spans="1:6" ht="15">
      <c r="A6" s="412" t="s">
        <v>52</v>
      </c>
      <c r="B6" s="412"/>
      <c r="C6" s="412"/>
      <c r="D6" s="412"/>
      <c r="E6" s="412"/>
      <c r="F6" s="412"/>
    </row>
    <row r="7" ht="15.75" thickBot="1"/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54" t="s">
        <v>47</v>
      </c>
      <c r="E10" s="254" t="s">
        <v>48</v>
      </c>
      <c r="F10" s="414"/>
      <c r="G10" s="145"/>
    </row>
    <row r="11" spans="1:256" ht="15">
      <c r="A11" s="263"/>
      <c r="B11" s="163" t="s">
        <v>109</v>
      </c>
      <c r="C11" s="244"/>
      <c r="D11" s="264" t="s">
        <v>365</v>
      </c>
      <c r="E11" s="264"/>
      <c r="F11" s="265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</row>
    <row r="12" spans="1:256" ht="15">
      <c r="A12" s="388">
        <v>1</v>
      </c>
      <c r="B12" s="438" t="s">
        <v>289</v>
      </c>
      <c r="C12" s="107" t="s">
        <v>395</v>
      </c>
      <c r="D12" s="439">
        <v>18</v>
      </c>
      <c r="E12" s="431">
        <v>144</v>
      </c>
      <c r="F12" s="434">
        <f>+ROUND((230/21)/8*E12,2)</f>
        <v>197.14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</row>
    <row r="13" spans="1:256" ht="15">
      <c r="A13" s="388"/>
      <c r="B13" s="438"/>
      <c r="C13" s="308" t="s">
        <v>398</v>
      </c>
      <c r="D13" s="440"/>
      <c r="E13" s="432"/>
      <c r="F13" s="435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</row>
    <row r="14" spans="1:256" ht="15">
      <c r="A14" s="263"/>
      <c r="B14" s="163" t="s">
        <v>112</v>
      </c>
      <c r="C14" s="303"/>
      <c r="D14" s="264" t="s">
        <v>365</v>
      </c>
      <c r="E14" s="264"/>
      <c r="F14" s="265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</row>
    <row r="15" spans="1:256" ht="15">
      <c r="A15" s="388">
        <v>2</v>
      </c>
      <c r="B15" s="438" t="s">
        <v>289</v>
      </c>
      <c r="C15" s="107" t="s">
        <v>396</v>
      </c>
      <c r="D15" s="441">
        <v>20</v>
      </c>
      <c r="E15" s="430">
        <v>160</v>
      </c>
      <c r="F15" s="433">
        <f>+ROUND((230/21)/8*E15,2)</f>
        <v>219.05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</row>
    <row r="16" spans="1:256" ht="18" customHeight="1">
      <c r="A16" s="388"/>
      <c r="B16" s="438"/>
      <c r="C16" s="309" t="s">
        <v>397</v>
      </c>
      <c r="D16" s="439"/>
      <c r="E16" s="431"/>
      <c r="F16" s="43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</row>
    <row r="17" spans="1:256" ht="15">
      <c r="A17" s="388"/>
      <c r="B17" s="438"/>
      <c r="C17" s="308" t="s">
        <v>399</v>
      </c>
      <c r="D17" s="440"/>
      <c r="E17" s="432"/>
      <c r="F17" s="435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</row>
    <row r="18" spans="1:256" ht="15">
      <c r="A18" s="263"/>
      <c r="B18" s="163" t="s">
        <v>294</v>
      </c>
      <c r="C18" s="304"/>
      <c r="D18" s="264" t="s">
        <v>365</v>
      </c>
      <c r="E18" s="264"/>
      <c r="F18" s="265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</row>
    <row r="19" spans="1:256" ht="15">
      <c r="A19" s="253">
        <v>3</v>
      </c>
      <c r="B19" s="281" t="s">
        <v>289</v>
      </c>
      <c r="C19" s="305" t="s">
        <v>361</v>
      </c>
      <c r="D19" s="272">
        <v>22</v>
      </c>
      <c r="E19" s="272">
        <v>176</v>
      </c>
      <c r="F19" s="125">
        <f>+ROUND((230/21)/8*E19,2)</f>
        <v>240.95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</row>
    <row r="20" spans="1:256" ht="15">
      <c r="A20" s="388">
        <v>4</v>
      </c>
      <c r="B20" s="438" t="s">
        <v>289</v>
      </c>
      <c r="C20" s="107" t="s">
        <v>400</v>
      </c>
      <c r="D20" s="441">
        <v>16</v>
      </c>
      <c r="E20" s="430">
        <v>128</v>
      </c>
      <c r="F20" s="433">
        <f>+ROUND((230/21)/8*E20,2)</f>
        <v>175.24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ht="15">
      <c r="A21" s="388"/>
      <c r="B21" s="438"/>
      <c r="C21" s="308" t="s">
        <v>401</v>
      </c>
      <c r="D21" s="440"/>
      <c r="E21" s="432"/>
      <c r="F21" s="435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</row>
    <row r="22" spans="1:256" ht="15">
      <c r="A22" s="263"/>
      <c r="B22" s="163" t="s">
        <v>105</v>
      </c>
      <c r="C22" s="304"/>
      <c r="D22" s="264" t="s">
        <v>365</v>
      </c>
      <c r="E22" s="264"/>
      <c r="F22" s="265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</row>
    <row r="23" spans="1:256" ht="30">
      <c r="A23" s="388">
        <v>5</v>
      </c>
      <c r="B23" s="438" t="s">
        <v>289</v>
      </c>
      <c r="C23" s="305" t="s">
        <v>402</v>
      </c>
      <c r="D23" s="430">
        <v>24</v>
      </c>
      <c r="E23" s="430">
        <v>192</v>
      </c>
      <c r="F23" s="433">
        <f>+ROUND((230/21)/8*E23,2)</f>
        <v>262.86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</row>
    <row r="24" spans="1:256" ht="15">
      <c r="A24" s="388"/>
      <c r="B24" s="438"/>
      <c r="C24" s="310" t="s">
        <v>403</v>
      </c>
      <c r="D24" s="431"/>
      <c r="E24" s="431"/>
      <c r="F24" s="43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6" ht="15.75" thickBot="1">
      <c r="A25" s="388"/>
      <c r="B25" s="438"/>
      <c r="C25" s="310" t="s">
        <v>404</v>
      </c>
      <c r="D25" s="436"/>
      <c r="E25" s="436"/>
      <c r="F25" s="437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6" s="144" customFormat="1" ht="27.75" customHeight="1" thickBot="1">
      <c r="A26" s="306"/>
      <c r="B26" s="307"/>
      <c r="C26" s="160" t="s">
        <v>176</v>
      </c>
      <c r="D26" s="260">
        <f>SUM(D11:D23)</f>
        <v>100</v>
      </c>
      <c r="E26" s="260">
        <f>SUM(E11:E23)</f>
        <v>800</v>
      </c>
      <c r="F26" s="228">
        <f>SUM(F11:F23)</f>
        <v>1095.24</v>
      </c>
    </row>
  </sheetData>
  <sheetProtection/>
  <mergeCells count="29">
    <mergeCell ref="E15:E17"/>
    <mergeCell ref="F12:F13"/>
    <mergeCell ref="F15:F17"/>
    <mergeCell ref="B23:B25"/>
    <mergeCell ref="A23:A25"/>
    <mergeCell ref="A20:A21"/>
    <mergeCell ref="B20:B21"/>
    <mergeCell ref="D20:D21"/>
    <mergeCell ref="E20:E21"/>
    <mergeCell ref="D8:E9"/>
    <mergeCell ref="A6:F6"/>
    <mergeCell ref="A4:F4"/>
    <mergeCell ref="F20:F21"/>
    <mergeCell ref="D23:D25"/>
    <mergeCell ref="E23:E25"/>
    <mergeCell ref="F23:F25"/>
    <mergeCell ref="D12:D13"/>
    <mergeCell ref="E12:E13"/>
    <mergeCell ref="D15:D17"/>
    <mergeCell ref="B12:B13"/>
    <mergeCell ref="A12:A13"/>
    <mergeCell ref="A15:A17"/>
    <mergeCell ref="B15:B17"/>
    <mergeCell ref="A1:F1"/>
    <mergeCell ref="A3:F3"/>
    <mergeCell ref="F8:F10"/>
    <mergeCell ref="A8:A10"/>
    <mergeCell ref="B8:B10"/>
    <mergeCell ref="C8:C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35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0.00390625" style="112" customWidth="1"/>
    <col min="2" max="2" width="18.8515625" style="112" customWidth="1"/>
    <col min="3" max="3" width="56.421875" style="112" customWidth="1"/>
    <col min="4" max="4" width="12.140625" style="118" customWidth="1"/>
    <col min="5" max="5" width="11.7109375" style="118" customWidth="1"/>
    <col min="6" max="6" width="18.8515625" style="112" customWidth="1"/>
    <col min="7" max="16384" width="9.140625" style="112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ht="21" customHeight="1">
      <c r="A6" s="412" t="s">
        <v>307</v>
      </c>
      <c r="B6" s="412"/>
      <c r="C6" s="412"/>
      <c r="D6" s="412"/>
      <c r="E6" s="412"/>
      <c r="F6" s="412"/>
    </row>
    <row r="7" ht="15.75" thickBot="1"/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256" ht="15">
      <c r="A11" s="263">
        <v>1</v>
      </c>
      <c r="B11" s="262" t="s">
        <v>289</v>
      </c>
      <c r="C11" s="244" t="s">
        <v>160</v>
      </c>
      <c r="D11" s="264">
        <f>ROUND(+E11/8,0)</f>
        <v>20</v>
      </c>
      <c r="E11" s="264">
        <v>160</v>
      </c>
      <c r="F11" s="265">
        <f>+ROUND((280/21)*D11,2)</f>
        <v>266.67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</row>
    <row r="12" spans="1:256" ht="15">
      <c r="A12" s="263"/>
      <c r="B12" s="240"/>
      <c r="C12" s="244" t="s">
        <v>161</v>
      </c>
      <c r="D12" s="264">
        <f>SUM(D13:D19)</f>
        <v>24</v>
      </c>
      <c r="E12" s="264">
        <f>SUM(E13:E19)</f>
        <v>192</v>
      </c>
      <c r="F12" s="265">
        <f>SUM(F13:F19)</f>
        <v>320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</row>
    <row r="13" spans="1:6" ht="15">
      <c r="A13" s="119">
        <v>2</v>
      </c>
      <c r="B13" s="122" t="s">
        <v>289</v>
      </c>
      <c r="C13" s="122" t="s">
        <v>146</v>
      </c>
      <c r="D13" s="124">
        <f aca="true" t="shared" si="0" ref="D13:D19">ROUND(+E13/8,0)</f>
        <v>5</v>
      </c>
      <c r="E13" s="124">
        <v>40</v>
      </c>
      <c r="F13" s="125">
        <f aca="true" t="shared" si="1" ref="F13:F20">+ROUND((280/21)*D13,2)</f>
        <v>66.67</v>
      </c>
    </row>
    <row r="14" spans="1:6" ht="15">
      <c r="A14" s="119">
        <v>3</v>
      </c>
      <c r="B14" s="122" t="s">
        <v>289</v>
      </c>
      <c r="C14" s="122" t="s">
        <v>147</v>
      </c>
      <c r="D14" s="124">
        <f t="shared" si="0"/>
        <v>4</v>
      </c>
      <c r="E14" s="124">
        <v>32</v>
      </c>
      <c r="F14" s="125">
        <f t="shared" si="1"/>
        <v>53.33</v>
      </c>
    </row>
    <row r="15" spans="1:6" ht="15">
      <c r="A15" s="119">
        <v>4</v>
      </c>
      <c r="B15" s="122" t="s">
        <v>289</v>
      </c>
      <c r="C15" s="122" t="s">
        <v>148</v>
      </c>
      <c r="D15" s="124">
        <f t="shared" si="0"/>
        <v>4</v>
      </c>
      <c r="E15" s="124">
        <v>32</v>
      </c>
      <c r="F15" s="125">
        <f t="shared" si="1"/>
        <v>53.33</v>
      </c>
    </row>
    <row r="16" spans="1:6" ht="15">
      <c r="A16" s="126">
        <v>5</v>
      </c>
      <c r="B16" s="122" t="s">
        <v>289</v>
      </c>
      <c r="C16" s="122" t="s">
        <v>149</v>
      </c>
      <c r="D16" s="124">
        <f t="shared" si="0"/>
        <v>4</v>
      </c>
      <c r="E16" s="124">
        <v>32</v>
      </c>
      <c r="F16" s="125">
        <f t="shared" si="1"/>
        <v>53.33</v>
      </c>
    </row>
    <row r="17" spans="1:6" ht="15">
      <c r="A17" s="126">
        <v>6</v>
      </c>
      <c r="B17" s="122" t="s">
        <v>289</v>
      </c>
      <c r="C17" s="122" t="s">
        <v>150</v>
      </c>
      <c r="D17" s="124">
        <f t="shared" si="0"/>
        <v>3</v>
      </c>
      <c r="E17" s="124">
        <v>24</v>
      </c>
      <c r="F17" s="125">
        <f t="shared" si="1"/>
        <v>40</v>
      </c>
    </row>
    <row r="18" spans="1:6" ht="15">
      <c r="A18" s="126">
        <v>7</v>
      </c>
      <c r="B18" s="122" t="s">
        <v>289</v>
      </c>
      <c r="C18" s="122" t="s">
        <v>151</v>
      </c>
      <c r="D18" s="124">
        <f t="shared" si="0"/>
        <v>2</v>
      </c>
      <c r="E18" s="124">
        <v>16</v>
      </c>
      <c r="F18" s="125">
        <f t="shared" si="1"/>
        <v>26.67</v>
      </c>
    </row>
    <row r="19" spans="1:6" ht="15">
      <c r="A19" s="126">
        <v>8</v>
      </c>
      <c r="B19" s="122" t="s">
        <v>289</v>
      </c>
      <c r="C19" s="122" t="s">
        <v>152</v>
      </c>
      <c r="D19" s="124">
        <f t="shared" si="0"/>
        <v>2</v>
      </c>
      <c r="E19" s="124">
        <v>16</v>
      </c>
      <c r="F19" s="125">
        <f t="shared" si="1"/>
        <v>26.67</v>
      </c>
    </row>
    <row r="20" spans="1:256" ht="15">
      <c r="A20" s="263">
        <v>9</v>
      </c>
      <c r="B20" s="262" t="s">
        <v>289</v>
      </c>
      <c r="C20" s="244" t="s">
        <v>164</v>
      </c>
      <c r="D20" s="264">
        <f>ROUND(+E20/8,0)</f>
        <v>25</v>
      </c>
      <c r="E20" s="264">
        <v>200</v>
      </c>
      <c r="F20" s="265">
        <f t="shared" si="1"/>
        <v>333.33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ht="30">
      <c r="A21" s="263"/>
      <c r="B21" s="240"/>
      <c r="C21" s="244" t="s">
        <v>165</v>
      </c>
      <c r="D21" s="264">
        <f>SUM(D22:D24)</f>
        <v>20</v>
      </c>
      <c r="E21" s="264">
        <f>SUM(E22:E24)</f>
        <v>160</v>
      </c>
      <c r="F21" s="265">
        <f>SUM(F22:F24)</f>
        <v>266.67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</row>
    <row r="22" spans="1:6" ht="15">
      <c r="A22" s="126">
        <v>10</v>
      </c>
      <c r="B22" s="122" t="s">
        <v>289</v>
      </c>
      <c r="C22" s="122" t="s">
        <v>153</v>
      </c>
      <c r="D22" s="124">
        <f aca="true" t="shared" si="2" ref="D22:D30">ROUND(+E22/8,0)</f>
        <v>10</v>
      </c>
      <c r="E22" s="124">
        <v>80</v>
      </c>
      <c r="F22" s="125">
        <f aca="true" t="shared" si="3" ref="F22:F30">+ROUND((280/21)*D22,2)</f>
        <v>133.33</v>
      </c>
    </row>
    <row r="23" spans="1:6" ht="15">
      <c r="A23" s="126">
        <v>11</v>
      </c>
      <c r="B23" s="122" t="s">
        <v>289</v>
      </c>
      <c r="C23" s="122" t="s">
        <v>154</v>
      </c>
      <c r="D23" s="124">
        <f t="shared" si="2"/>
        <v>5</v>
      </c>
      <c r="E23" s="124">
        <v>40</v>
      </c>
      <c r="F23" s="125">
        <f t="shared" si="3"/>
        <v>66.67</v>
      </c>
    </row>
    <row r="24" spans="1:6" ht="15">
      <c r="A24" s="126">
        <v>12</v>
      </c>
      <c r="B24" s="122" t="s">
        <v>289</v>
      </c>
      <c r="C24" s="122" t="s">
        <v>155</v>
      </c>
      <c r="D24" s="124">
        <f t="shared" si="2"/>
        <v>5</v>
      </c>
      <c r="E24" s="124">
        <v>40</v>
      </c>
      <c r="F24" s="125">
        <f t="shared" si="3"/>
        <v>66.67</v>
      </c>
    </row>
    <row r="25" spans="1:256" ht="15">
      <c r="A25" s="263">
        <v>13</v>
      </c>
      <c r="B25" s="262" t="s">
        <v>289</v>
      </c>
      <c r="C25" s="244" t="s">
        <v>166</v>
      </c>
      <c r="D25" s="264">
        <f t="shared" si="2"/>
        <v>20</v>
      </c>
      <c r="E25" s="264">
        <v>160</v>
      </c>
      <c r="F25" s="265">
        <f t="shared" si="3"/>
        <v>266.67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ht="15">
      <c r="A26" s="263">
        <v>14</v>
      </c>
      <c r="B26" s="262" t="s">
        <v>289</v>
      </c>
      <c r="C26" s="244" t="s">
        <v>167</v>
      </c>
      <c r="D26" s="264">
        <f t="shared" si="2"/>
        <v>15</v>
      </c>
      <c r="E26" s="264">
        <v>120</v>
      </c>
      <c r="F26" s="265">
        <f t="shared" si="3"/>
        <v>200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ht="15">
      <c r="A27" s="263">
        <v>15</v>
      </c>
      <c r="B27" s="262" t="s">
        <v>289</v>
      </c>
      <c r="C27" s="244" t="s">
        <v>168</v>
      </c>
      <c r="D27" s="264">
        <f t="shared" si="2"/>
        <v>10</v>
      </c>
      <c r="E27" s="264">
        <v>80</v>
      </c>
      <c r="F27" s="265">
        <f t="shared" si="3"/>
        <v>133.33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</row>
    <row r="28" spans="1:256" ht="15">
      <c r="A28" s="263">
        <v>16</v>
      </c>
      <c r="B28" s="262" t="s">
        <v>289</v>
      </c>
      <c r="C28" s="244" t="s">
        <v>169</v>
      </c>
      <c r="D28" s="264">
        <f t="shared" si="2"/>
        <v>10</v>
      </c>
      <c r="E28" s="264">
        <v>80</v>
      </c>
      <c r="F28" s="265">
        <f t="shared" si="3"/>
        <v>133.33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56" ht="15">
      <c r="A29" s="263">
        <v>17</v>
      </c>
      <c r="B29" s="262" t="s">
        <v>289</v>
      </c>
      <c r="C29" s="244" t="s">
        <v>170</v>
      </c>
      <c r="D29" s="264">
        <f t="shared" si="2"/>
        <v>10</v>
      </c>
      <c r="E29" s="264">
        <v>80</v>
      </c>
      <c r="F29" s="265">
        <f t="shared" si="3"/>
        <v>133.33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</row>
    <row r="30" spans="1:256" ht="15">
      <c r="A30" s="263">
        <v>18</v>
      </c>
      <c r="B30" s="262" t="s">
        <v>289</v>
      </c>
      <c r="C30" s="244" t="s">
        <v>171</v>
      </c>
      <c r="D30" s="264">
        <f t="shared" si="2"/>
        <v>10</v>
      </c>
      <c r="E30" s="264">
        <v>80</v>
      </c>
      <c r="F30" s="265">
        <f t="shared" si="3"/>
        <v>133.33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</row>
    <row r="31" spans="1:256" ht="15">
      <c r="A31" s="263"/>
      <c r="B31" s="262"/>
      <c r="C31" s="244" t="s">
        <v>163</v>
      </c>
      <c r="D31" s="264">
        <f>SUM(D32:D33)</f>
        <v>10</v>
      </c>
      <c r="E31" s="264">
        <f>SUM(E32:E33)</f>
        <v>80</v>
      </c>
      <c r="F31" s="265">
        <f>SUM(F32:F33)</f>
        <v>133.34</v>
      </c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</row>
    <row r="32" spans="1:6" ht="15">
      <c r="A32" s="126">
        <v>19</v>
      </c>
      <c r="B32" s="122" t="s">
        <v>289</v>
      </c>
      <c r="C32" s="122" t="s">
        <v>197</v>
      </c>
      <c r="D32" s="124">
        <f>ROUND(+E32/8,0)</f>
        <v>8</v>
      </c>
      <c r="E32" s="124">
        <v>64</v>
      </c>
      <c r="F32" s="125">
        <f>+ROUND((280/21)*D32,2)</f>
        <v>106.67</v>
      </c>
    </row>
    <row r="33" spans="1:6" ht="30">
      <c r="A33" s="126">
        <v>20</v>
      </c>
      <c r="B33" s="122" t="s">
        <v>289</v>
      </c>
      <c r="C33" s="122" t="s">
        <v>198</v>
      </c>
      <c r="D33" s="124">
        <f>ROUND(+E33/8,0)</f>
        <v>2</v>
      </c>
      <c r="E33" s="124">
        <v>16</v>
      </c>
      <c r="F33" s="125">
        <f>+ROUND((280/21)*D33,2)</f>
        <v>26.67</v>
      </c>
    </row>
    <row r="34" spans="1:256" ht="30.75" thickBot="1">
      <c r="A34" s="263">
        <v>21</v>
      </c>
      <c r="B34" s="262" t="s">
        <v>289</v>
      </c>
      <c r="C34" s="244" t="s">
        <v>162</v>
      </c>
      <c r="D34" s="264">
        <f>ROUND(+E34/8,0)</f>
        <v>5</v>
      </c>
      <c r="E34" s="264">
        <v>40</v>
      </c>
      <c r="F34" s="265">
        <f>+ROUND((280/21)*D34,2)</f>
        <v>66.67</v>
      </c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6" s="144" customFormat="1" ht="27.75" customHeight="1" thickBot="1">
      <c r="A35" s="159"/>
      <c r="B35" s="160"/>
      <c r="C35" s="160" t="s">
        <v>176</v>
      </c>
      <c r="D35" s="260">
        <f>+D11+D12+D20+D21+D25+D26+D27+D28+D29+D30+D31+D34</f>
        <v>179</v>
      </c>
      <c r="E35" s="260">
        <f>+E11+E12+E20+E21+E25+E26+E27+E28+E29+E30+E31+E34</f>
        <v>1432</v>
      </c>
      <c r="F35" s="228">
        <f>+F11+F12+F20+F21+F25+F26+F27+F28+F29+F30+F31+F34</f>
        <v>2386.67</v>
      </c>
    </row>
  </sheetData>
  <sheetProtection/>
  <mergeCells count="9">
    <mergeCell ref="A6:F6"/>
    <mergeCell ref="A1:F1"/>
    <mergeCell ref="B8:B10"/>
    <mergeCell ref="A8:A10"/>
    <mergeCell ref="D8:E9"/>
    <mergeCell ref="C8:C10"/>
    <mergeCell ref="F8:F10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5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0.00390625" style="112" customWidth="1"/>
    <col min="2" max="2" width="18.8515625" style="112" customWidth="1"/>
    <col min="3" max="3" width="63.00390625" style="112" customWidth="1"/>
    <col min="4" max="4" width="12.140625" style="118" customWidth="1"/>
    <col min="5" max="5" width="11.7109375" style="118" customWidth="1"/>
    <col min="6" max="6" width="17.140625" style="112" customWidth="1"/>
    <col min="7" max="9" width="9.140625" style="112" customWidth="1"/>
    <col min="10" max="10" width="9.57421875" style="112" bestFit="1" customWidth="1"/>
    <col min="11" max="16384" width="9.140625" style="112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ht="21" customHeight="1">
      <c r="A6" s="412" t="s">
        <v>307</v>
      </c>
      <c r="B6" s="412"/>
      <c r="C6" s="412"/>
      <c r="D6" s="412"/>
      <c r="E6" s="412"/>
      <c r="F6" s="412"/>
    </row>
    <row r="7" ht="15.75" thickBot="1">
      <c r="F7" s="40" t="s">
        <v>195</v>
      </c>
    </row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376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256" ht="15">
      <c r="A11" s="263">
        <v>1</v>
      </c>
      <c r="B11" s="262" t="s">
        <v>289</v>
      </c>
      <c r="C11" s="244" t="s">
        <v>160</v>
      </c>
      <c r="D11" s="264">
        <f>ROUND(+E11/8,0)</f>
        <v>20</v>
      </c>
      <c r="E11" s="264">
        <v>160</v>
      </c>
      <c r="F11" s="265">
        <f aca="true" t="shared" si="0" ref="F11:F20">+ROUND((847.53/21)*D11,2)</f>
        <v>807.17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</row>
    <row r="12" spans="1:256" ht="15">
      <c r="A12" s="263"/>
      <c r="B12" s="240"/>
      <c r="C12" s="244" t="s">
        <v>161</v>
      </c>
      <c r="D12" s="264">
        <f>SUM(D13:D19)</f>
        <v>24</v>
      </c>
      <c r="E12" s="264">
        <f>SUM(E13:E19)</f>
        <v>192</v>
      </c>
      <c r="F12" s="265">
        <f>SUM(F13:F19)</f>
        <v>968.6000000000003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</row>
    <row r="13" spans="1:6" ht="15">
      <c r="A13" s="119">
        <v>2</v>
      </c>
      <c r="B13" s="122" t="s">
        <v>289</v>
      </c>
      <c r="C13" s="122" t="s">
        <v>146</v>
      </c>
      <c r="D13" s="124">
        <f aca="true" t="shared" si="1" ref="D13:D19">ROUND(+E13/8,0)</f>
        <v>5</v>
      </c>
      <c r="E13" s="124">
        <v>40</v>
      </c>
      <c r="F13" s="125">
        <f t="shared" si="0"/>
        <v>201.79</v>
      </c>
    </row>
    <row r="14" spans="1:6" ht="15">
      <c r="A14" s="119">
        <v>3</v>
      </c>
      <c r="B14" s="122" t="s">
        <v>289</v>
      </c>
      <c r="C14" s="122" t="s">
        <v>147</v>
      </c>
      <c r="D14" s="124">
        <f t="shared" si="1"/>
        <v>4</v>
      </c>
      <c r="E14" s="124">
        <v>32</v>
      </c>
      <c r="F14" s="125">
        <f t="shared" si="0"/>
        <v>161.43</v>
      </c>
    </row>
    <row r="15" spans="1:6" ht="15">
      <c r="A15" s="119">
        <v>4</v>
      </c>
      <c r="B15" s="122" t="s">
        <v>289</v>
      </c>
      <c r="C15" s="122" t="s">
        <v>148</v>
      </c>
      <c r="D15" s="124">
        <f t="shared" si="1"/>
        <v>4</v>
      </c>
      <c r="E15" s="124">
        <v>32</v>
      </c>
      <c r="F15" s="125">
        <f t="shared" si="0"/>
        <v>161.43</v>
      </c>
    </row>
    <row r="16" spans="1:6" ht="15">
      <c r="A16" s="126">
        <v>5</v>
      </c>
      <c r="B16" s="122" t="s">
        <v>289</v>
      </c>
      <c r="C16" s="122" t="s">
        <v>149</v>
      </c>
      <c r="D16" s="124">
        <f t="shared" si="1"/>
        <v>4</v>
      </c>
      <c r="E16" s="124">
        <v>32</v>
      </c>
      <c r="F16" s="125">
        <f t="shared" si="0"/>
        <v>161.43</v>
      </c>
    </row>
    <row r="17" spans="1:6" ht="15">
      <c r="A17" s="126">
        <v>6</v>
      </c>
      <c r="B17" s="122" t="s">
        <v>289</v>
      </c>
      <c r="C17" s="122" t="s">
        <v>150</v>
      </c>
      <c r="D17" s="124">
        <f t="shared" si="1"/>
        <v>3</v>
      </c>
      <c r="E17" s="124">
        <v>24</v>
      </c>
      <c r="F17" s="125">
        <f t="shared" si="0"/>
        <v>121.08</v>
      </c>
    </row>
    <row r="18" spans="1:6" ht="15">
      <c r="A18" s="126">
        <v>7</v>
      </c>
      <c r="B18" s="122" t="s">
        <v>289</v>
      </c>
      <c r="C18" s="122" t="s">
        <v>151</v>
      </c>
      <c r="D18" s="124">
        <f t="shared" si="1"/>
        <v>2</v>
      </c>
      <c r="E18" s="124">
        <v>16</v>
      </c>
      <c r="F18" s="125">
        <f t="shared" si="0"/>
        <v>80.72</v>
      </c>
    </row>
    <row r="19" spans="1:6" ht="15">
      <c r="A19" s="126">
        <v>8</v>
      </c>
      <c r="B19" s="122" t="s">
        <v>289</v>
      </c>
      <c r="C19" s="122" t="s">
        <v>152</v>
      </c>
      <c r="D19" s="124">
        <f t="shared" si="1"/>
        <v>2</v>
      </c>
      <c r="E19" s="124">
        <v>16</v>
      </c>
      <c r="F19" s="125">
        <f t="shared" si="0"/>
        <v>80.72</v>
      </c>
    </row>
    <row r="20" spans="1:256" ht="15">
      <c r="A20" s="263">
        <v>9</v>
      </c>
      <c r="B20" s="262" t="s">
        <v>289</v>
      </c>
      <c r="C20" s="244" t="s">
        <v>164</v>
      </c>
      <c r="D20" s="264">
        <f>ROUND(+E20/8,0)</f>
        <v>25</v>
      </c>
      <c r="E20" s="264">
        <v>200</v>
      </c>
      <c r="F20" s="265">
        <f t="shared" si="0"/>
        <v>1008.96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ht="15">
      <c r="A21" s="263"/>
      <c r="B21" s="240"/>
      <c r="C21" s="244" t="s">
        <v>165</v>
      </c>
      <c r="D21" s="264">
        <f>SUM(D22:D24)</f>
        <v>20</v>
      </c>
      <c r="E21" s="264">
        <f>SUM(E22:E24)</f>
        <v>160</v>
      </c>
      <c r="F21" s="265">
        <f>SUM(F22:F24)</f>
        <v>807.17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</row>
    <row r="22" spans="1:6" ht="15">
      <c r="A22" s="126">
        <v>10</v>
      </c>
      <c r="B22" s="122" t="s">
        <v>289</v>
      </c>
      <c r="C22" s="122" t="s">
        <v>153</v>
      </c>
      <c r="D22" s="124">
        <f aca="true" t="shared" si="2" ref="D22:D30">ROUND(+E22/8,0)</f>
        <v>10</v>
      </c>
      <c r="E22" s="124">
        <v>80</v>
      </c>
      <c r="F22" s="125">
        <f aca="true" t="shared" si="3" ref="F22:F30">+ROUND((847.53/21)*D22,2)</f>
        <v>403.59</v>
      </c>
    </row>
    <row r="23" spans="1:6" ht="15">
      <c r="A23" s="126">
        <v>11</v>
      </c>
      <c r="B23" s="122" t="s">
        <v>289</v>
      </c>
      <c r="C23" s="122" t="s">
        <v>154</v>
      </c>
      <c r="D23" s="124">
        <f t="shared" si="2"/>
        <v>5</v>
      </c>
      <c r="E23" s="124">
        <v>40</v>
      </c>
      <c r="F23" s="125">
        <f t="shared" si="3"/>
        <v>201.79</v>
      </c>
    </row>
    <row r="24" spans="1:6" ht="15">
      <c r="A24" s="126">
        <v>12</v>
      </c>
      <c r="B24" s="122" t="s">
        <v>289</v>
      </c>
      <c r="C24" s="122" t="s">
        <v>155</v>
      </c>
      <c r="D24" s="124">
        <f t="shared" si="2"/>
        <v>5</v>
      </c>
      <c r="E24" s="124">
        <v>40</v>
      </c>
      <c r="F24" s="125">
        <f t="shared" si="3"/>
        <v>201.79</v>
      </c>
    </row>
    <row r="25" spans="1:256" ht="15">
      <c r="A25" s="263">
        <v>13</v>
      </c>
      <c r="B25" s="262" t="s">
        <v>289</v>
      </c>
      <c r="C25" s="244" t="s">
        <v>166</v>
      </c>
      <c r="D25" s="264">
        <f t="shared" si="2"/>
        <v>20</v>
      </c>
      <c r="E25" s="264">
        <v>160</v>
      </c>
      <c r="F25" s="265">
        <f t="shared" si="3"/>
        <v>807.17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ht="15">
      <c r="A26" s="263">
        <v>14</v>
      </c>
      <c r="B26" s="262" t="s">
        <v>289</v>
      </c>
      <c r="C26" s="244" t="s">
        <v>167</v>
      </c>
      <c r="D26" s="264">
        <f t="shared" si="2"/>
        <v>15</v>
      </c>
      <c r="E26" s="264">
        <v>120</v>
      </c>
      <c r="F26" s="265">
        <f t="shared" si="3"/>
        <v>605.38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ht="15">
      <c r="A27" s="263">
        <v>15</v>
      </c>
      <c r="B27" s="262" t="s">
        <v>289</v>
      </c>
      <c r="C27" s="244" t="s">
        <v>168</v>
      </c>
      <c r="D27" s="264">
        <f t="shared" si="2"/>
        <v>10</v>
      </c>
      <c r="E27" s="264">
        <v>80</v>
      </c>
      <c r="F27" s="265">
        <f t="shared" si="3"/>
        <v>403.59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</row>
    <row r="28" spans="1:256" ht="15">
      <c r="A28" s="263">
        <v>16</v>
      </c>
      <c r="B28" s="262" t="s">
        <v>289</v>
      </c>
      <c r="C28" s="244" t="s">
        <v>169</v>
      </c>
      <c r="D28" s="264">
        <f t="shared" si="2"/>
        <v>10</v>
      </c>
      <c r="E28" s="264">
        <v>80</v>
      </c>
      <c r="F28" s="265">
        <f t="shared" si="3"/>
        <v>403.59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56" ht="15">
      <c r="A29" s="263">
        <v>17</v>
      </c>
      <c r="B29" s="262" t="s">
        <v>289</v>
      </c>
      <c r="C29" s="244" t="s">
        <v>170</v>
      </c>
      <c r="D29" s="264">
        <f t="shared" si="2"/>
        <v>10</v>
      </c>
      <c r="E29" s="264">
        <v>80</v>
      </c>
      <c r="F29" s="265">
        <f t="shared" si="3"/>
        <v>403.59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</row>
    <row r="30" spans="1:256" ht="15">
      <c r="A30" s="263">
        <v>18</v>
      </c>
      <c r="B30" s="262" t="s">
        <v>289</v>
      </c>
      <c r="C30" s="244" t="s">
        <v>171</v>
      </c>
      <c r="D30" s="264">
        <f t="shared" si="2"/>
        <v>10</v>
      </c>
      <c r="E30" s="264">
        <v>80</v>
      </c>
      <c r="F30" s="265">
        <f t="shared" si="3"/>
        <v>403.59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</row>
    <row r="31" spans="1:256" ht="15">
      <c r="A31" s="263"/>
      <c r="B31" s="262"/>
      <c r="C31" s="244" t="s">
        <v>163</v>
      </c>
      <c r="D31" s="264">
        <f>SUM(D32:D33)</f>
        <v>10</v>
      </c>
      <c r="E31" s="264">
        <f>SUM(E32:E33)</f>
        <v>80</v>
      </c>
      <c r="F31" s="265">
        <f>SUM(F32:F33)</f>
        <v>403.59000000000003</v>
      </c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</row>
    <row r="32" spans="1:6" ht="15">
      <c r="A32" s="126">
        <v>19</v>
      </c>
      <c r="B32" s="122" t="s">
        <v>289</v>
      </c>
      <c r="C32" s="122" t="s">
        <v>197</v>
      </c>
      <c r="D32" s="124">
        <f>ROUND(+E32/8,0)</f>
        <v>8</v>
      </c>
      <c r="E32" s="124">
        <v>64</v>
      </c>
      <c r="F32" s="125">
        <f>+ROUND((847.53/21)*D32,2)</f>
        <v>322.87</v>
      </c>
    </row>
    <row r="33" spans="1:6" ht="15">
      <c r="A33" s="126">
        <v>20</v>
      </c>
      <c r="B33" s="122" t="s">
        <v>289</v>
      </c>
      <c r="C33" s="122" t="s">
        <v>198</v>
      </c>
      <c r="D33" s="124">
        <f>ROUND(+E33/8,0)</f>
        <v>2</v>
      </c>
      <c r="E33" s="124">
        <v>16</v>
      </c>
      <c r="F33" s="125">
        <f>+ROUND((847.53/21)*D33,2)</f>
        <v>80.72</v>
      </c>
    </row>
    <row r="34" spans="1:256" ht="30.75" thickBot="1">
      <c r="A34" s="263">
        <v>21</v>
      </c>
      <c r="B34" s="262" t="s">
        <v>289</v>
      </c>
      <c r="C34" s="244" t="s">
        <v>162</v>
      </c>
      <c r="D34" s="264">
        <f>ROUND(+E34/8,0)</f>
        <v>5</v>
      </c>
      <c r="E34" s="264">
        <v>40</v>
      </c>
      <c r="F34" s="265">
        <f>+ROUND((847.53/21)*D34,2)</f>
        <v>201.79</v>
      </c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6" s="144" customFormat="1" ht="27.75" customHeight="1" thickBot="1">
      <c r="A35" s="159"/>
      <c r="B35" s="160"/>
      <c r="C35" s="160" t="s">
        <v>176</v>
      </c>
      <c r="D35" s="260">
        <f>+D11+D12+D20+D21+D25+D26+D27+D28+D29+D30+D31+D34</f>
        <v>179</v>
      </c>
      <c r="E35" s="260">
        <f>+E11+E12+E20+E21+E25+E26+E27+E28+E29+E30+E31+E34</f>
        <v>1432</v>
      </c>
      <c r="F35" s="228">
        <f>+F11+F12+F20+F21+F25+F26+F27+F28+F29+F30+F31+F34</f>
        <v>7224.190000000001</v>
      </c>
    </row>
  </sheetData>
  <sheetProtection/>
  <mergeCells count="9">
    <mergeCell ref="B8:B10"/>
    <mergeCell ref="C8:C10"/>
    <mergeCell ref="D8:E9"/>
    <mergeCell ref="F8:F10"/>
    <mergeCell ref="A4:F4"/>
    <mergeCell ref="A1:F1"/>
    <mergeCell ref="A3:F3"/>
    <mergeCell ref="A6:F6"/>
    <mergeCell ref="A8:A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PageLayoutView="0" workbookViewId="0" topLeftCell="A13">
      <selection activeCell="A3" sqref="A3:F3"/>
    </sheetView>
  </sheetViews>
  <sheetFormatPr defaultColWidth="9.140625" defaultRowHeight="15"/>
  <cols>
    <col min="1" max="1" width="10.8515625" style="20" customWidth="1"/>
    <col min="2" max="2" width="17.140625" style="20" customWidth="1"/>
    <col min="3" max="3" width="61.7109375" style="20" customWidth="1"/>
    <col min="4" max="4" width="15.57421875" style="20" customWidth="1"/>
    <col min="5" max="5" width="17.57421875" style="20" customWidth="1"/>
    <col min="6" max="6" width="20.281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 customHeight="1">
      <c r="A6" s="412" t="s">
        <v>97</v>
      </c>
      <c r="B6" s="412"/>
      <c r="C6" s="412"/>
      <c r="D6" s="412"/>
      <c r="E6" s="412"/>
      <c r="F6" s="412"/>
    </row>
    <row r="7" spans="1:6" s="112" customFormat="1" ht="15.75" thickBot="1">
      <c r="A7" s="134"/>
      <c r="B7" s="136"/>
      <c r="C7" s="185"/>
      <c r="D7" s="185"/>
      <c r="E7" s="134"/>
      <c r="F7" s="136"/>
    </row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6" s="112" customFormat="1" ht="15">
      <c r="A11" s="263"/>
      <c r="B11" s="240" t="s">
        <v>109</v>
      </c>
      <c r="C11" s="244"/>
      <c r="D11" s="264"/>
      <c r="E11" s="264"/>
      <c r="F11" s="265"/>
    </row>
    <row r="12" spans="1:6" s="112" customFormat="1" ht="27.75" customHeight="1">
      <c r="A12" s="128">
        <v>1</v>
      </c>
      <c r="B12" s="122" t="s">
        <v>289</v>
      </c>
      <c r="C12" s="122" t="s">
        <v>83</v>
      </c>
      <c r="D12" s="124">
        <f>ROUND(+E12/8,0)</f>
        <v>5</v>
      </c>
      <c r="E12" s="211">
        <v>40</v>
      </c>
      <c r="F12" s="125">
        <f>+ROUND((230/21)*D12,2)</f>
        <v>54.76</v>
      </c>
    </row>
    <row r="13" spans="1:6" s="112" customFormat="1" ht="15">
      <c r="A13" s="263"/>
      <c r="B13" s="240" t="s">
        <v>112</v>
      </c>
      <c r="C13" s="244"/>
      <c r="D13" s="264"/>
      <c r="E13" s="264"/>
      <c r="F13" s="265"/>
    </row>
    <row r="14" spans="1:6" s="112" customFormat="1" ht="28.5" customHeight="1">
      <c r="A14" s="130">
        <v>2</v>
      </c>
      <c r="B14" s="186" t="s">
        <v>289</v>
      </c>
      <c r="C14" s="122" t="s">
        <v>98</v>
      </c>
      <c r="D14" s="124">
        <f>ROUND(+E14/8,0)</f>
        <v>10</v>
      </c>
      <c r="E14" s="211">
        <v>80</v>
      </c>
      <c r="F14" s="125">
        <f>+ROUND((230/21)*D14,2)</f>
        <v>109.52</v>
      </c>
    </row>
    <row r="15" spans="1:6" s="112" customFormat="1" ht="35.25" customHeight="1">
      <c r="A15" s="130">
        <v>3</v>
      </c>
      <c r="B15" s="186" t="s">
        <v>289</v>
      </c>
      <c r="C15" s="122" t="s">
        <v>84</v>
      </c>
      <c r="D15" s="124">
        <f>ROUND(+E15/8,0)</f>
        <v>10</v>
      </c>
      <c r="E15" s="211">
        <v>80</v>
      </c>
      <c r="F15" s="125">
        <f>+ROUND((230/21)*D15,2)</f>
        <v>109.52</v>
      </c>
    </row>
    <row r="16" spans="1:6" s="112" customFormat="1" ht="15">
      <c r="A16" s="263"/>
      <c r="B16" s="240" t="s">
        <v>294</v>
      </c>
      <c r="C16" s="244"/>
      <c r="D16" s="264"/>
      <c r="E16" s="264"/>
      <c r="F16" s="265"/>
    </row>
    <row r="17" spans="1:6" s="112" customFormat="1" ht="28.5" customHeight="1">
      <c r="A17" s="130">
        <v>4</v>
      </c>
      <c r="B17" s="186" t="s">
        <v>289</v>
      </c>
      <c r="C17" s="122" t="s">
        <v>99</v>
      </c>
      <c r="D17" s="124">
        <f>ROUND(+E17/8,0)</f>
        <v>5</v>
      </c>
      <c r="E17" s="211">
        <v>40</v>
      </c>
      <c r="F17" s="125">
        <f>+ROUND((230/21)*D17,2)</f>
        <v>54.76</v>
      </c>
    </row>
    <row r="18" spans="1:6" s="112" customFormat="1" ht="27.75" customHeight="1">
      <c r="A18" s="130">
        <v>5</v>
      </c>
      <c r="B18" s="186" t="s">
        <v>289</v>
      </c>
      <c r="C18" s="122" t="s">
        <v>100</v>
      </c>
      <c r="D18" s="124">
        <f>ROUND(+E18/8,0)</f>
        <v>5</v>
      </c>
      <c r="E18" s="211">
        <v>40</v>
      </c>
      <c r="F18" s="125">
        <f>+ROUND((230/21)*D18,2)</f>
        <v>54.76</v>
      </c>
    </row>
    <row r="19" spans="1:6" s="112" customFormat="1" ht="30" customHeight="1">
      <c r="A19" s="130">
        <v>6</v>
      </c>
      <c r="B19" s="186" t="s">
        <v>289</v>
      </c>
      <c r="C19" s="122" t="s">
        <v>101</v>
      </c>
      <c r="D19" s="124">
        <f>ROUND(+E19/8,0)</f>
        <v>5</v>
      </c>
      <c r="E19" s="211">
        <v>40</v>
      </c>
      <c r="F19" s="125">
        <f>+ROUND((230/21)*D19,2)</f>
        <v>54.76</v>
      </c>
    </row>
    <row r="20" spans="1:6" s="112" customFormat="1" ht="42.75" customHeight="1">
      <c r="A20" s="130">
        <v>7</v>
      </c>
      <c r="B20" s="186" t="s">
        <v>289</v>
      </c>
      <c r="C20" s="122" t="s">
        <v>102</v>
      </c>
      <c r="D20" s="124">
        <f>ROUND(+E20/8,0)</f>
        <v>8</v>
      </c>
      <c r="E20" s="211">
        <v>64</v>
      </c>
      <c r="F20" s="125">
        <f>+ROUND((230/21)*D20,2)</f>
        <v>87.62</v>
      </c>
    </row>
    <row r="21" spans="1:6" s="112" customFormat="1" ht="15">
      <c r="A21" s="263"/>
      <c r="B21" s="240" t="s">
        <v>105</v>
      </c>
      <c r="C21" s="244"/>
      <c r="D21" s="264"/>
      <c r="E21" s="264"/>
      <c r="F21" s="265"/>
    </row>
    <row r="22" spans="1:6" s="112" customFormat="1" ht="15" customHeight="1">
      <c r="A22" s="130">
        <v>8</v>
      </c>
      <c r="B22" s="186" t="s">
        <v>289</v>
      </c>
      <c r="C22" s="186" t="s">
        <v>85</v>
      </c>
      <c r="D22" s="124">
        <f aca="true" t="shared" si="0" ref="D22:D27">ROUND(+E22/8,0)</f>
        <v>3</v>
      </c>
      <c r="E22" s="211">
        <v>24</v>
      </c>
      <c r="F22" s="125">
        <f aca="true" t="shared" si="1" ref="F22:F27">+ROUND((230/21)*D22,2)</f>
        <v>32.86</v>
      </c>
    </row>
    <row r="23" spans="1:6" s="112" customFormat="1" ht="15" customHeight="1">
      <c r="A23" s="130">
        <v>9</v>
      </c>
      <c r="B23" s="186" t="s">
        <v>289</v>
      </c>
      <c r="C23" s="186" t="s">
        <v>86</v>
      </c>
      <c r="D23" s="124">
        <f t="shared" si="0"/>
        <v>3</v>
      </c>
      <c r="E23" s="211">
        <v>24</v>
      </c>
      <c r="F23" s="125">
        <f t="shared" si="1"/>
        <v>32.86</v>
      </c>
    </row>
    <row r="24" spans="1:6" s="112" customFormat="1" ht="15" customHeight="1">
      <c r="A24" s="130">
        <v>10</v>
      </c>
      <c r="B24" s="186" t="s">
        <v>289</v>
      </c>
      <c r="C24" s="186" t="s">
        <v>87</v>
      </c>
      <c r="D24" s="124">
        <f t="shared" si="0"/>
        <v>3</v>
      </c>
      <c r="E24" s="211">
        <v>24</v>
      </c>
      <c r="F24" s="125">
        <f t="shared" si="1"/>
        <v>32.86</v>
      </c>
    </row>
    <row r="25" spans="1:6" s="112" customFormat="1" ht="15" customHeight="1">
      <c r="A25" s="130">
        <v>11</v>
      </c>
      <c r="B25" s="186" t="s">
        <v>289</v>
      </c>
      <c r="C25" s="186" t="s">
        <v>88</v>
      </c>
      <c r="D25" s="124">
        <f t="shared" si="0"/>
        <v>3</v>
      </c>
      <c r="E25" s="211">
        <v>24</v>
      </c>
      <c r="F25" s="125">
        <f t="shared" si="1"/>
        <v>32.86</v>
      </c>
    </row>
    <row r="26" spans="1:6" s="112" customFormat="1" ht="15" customHeight="1">
      <c r="A26" s="132">
        <v>12</v>
      </c>
      <c r="B26" s="186" t="s">
        <v>289</v>
      </c>
      <c r="C26" s="186" t="s">
        <v>89</v>
      </c>
      <c r="D26" s="124">
        <f t="shared" si="0"/>
        <v>3</v>
      </c>
      <c r="E26" s="211">
        <v>24</v>
      </c>
      <c r="F26" s="125">
        <f t="shared" si="1"/>
        <v>32.86</v>
      </c>
    </row>
    <row r="27" spans="1:6" s="112" customFormat="1" ht="15" customHeight="1" thickBot="1">
      <c r="A27" s="130">
        <v>13</v>
      </c>
      <c r="B27" s="186" t="s">
        <v>289</v>
      </c>
      <c r="C27" s="186" t="s">
        <v>90</v>
      </c>
      <c r="D27" s="124">
        <f t="shared" si="0"/>
        <v>5</v>
      </c>
      <c r="E27" s="211">
        <v>40</v>
      </c>
      <c r="F27" s="125">
        <f t="shared" si="1"/>
        <v>54.76</v>
      </c>
    </row>
    <row r="28" spans="1:6" s="144" customFormat="1" ht="27.75" customHeight="1" thickBot="1">
      <c r="A28" s="159"/>
      <c r="B28" s="160"/>
      <c r="C28" s="160" t="s">
        <v>176</v>
      </c>
      <c r="D28" s="260">
        <f>SUM(D12:D27)</f>
        <v>68</v>
      </c>
      <c r="E28" s="260">
        <f>SUM(E12:E27)</f>
        <v>544</v>
      </c>
      <c r="F28" s="228">
        <f>SUM(F12:F27)</f>
        <v>744.7600000000001</v>
      </c>
    </row>
    <row r="29" spans="4:6" ht="15">
      <c r="D29" s="31"/>
      <c r="E29" s="31"/>
      <c r="F29" s="31"/>
    </row>
  </sheetData>
  <sheetProtection/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G16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0.140625" style="20" customWidth="1"/>
    <col min="2" max="2" width="17.57421875" style="20" customWidth="1"/>
    <col min="3" max="3" width="67.421875" style="20" customWidth="1"/>
    <col min="4" max="4" width="14.00390625" style="20" customWidth="1"/>
    <col min="5" max="5" width="12.00390625" style="20" customWidth="1"/>
    <col min="6" max="6" width="20.710937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spans="1:6" s="114" customFormat="1" ht="15">
      <c r="A5" s="166"/>
      <c r="B5" s="166"/>
      <c r="C5" s="166"/>
      <c r="D5" s="166"/>
      <c r="E5" s="166"/>
      <c r="F5" s="166"/>
    </row>
    <row r="6" spans="1:6" s="112" customFormat="1" ht="24" customHeight="1">
      <c r="A6" s="429" t="s">
        <v>145</v>
      </c>
      <c r="B6" s="429"/>
      <c r="C6" s="429"/>
      <c r="D6" s="429"/>
      <c r="E6" s="429"/>
      <c r="F6" s="429"/>
    </row>
    <row r="7" s="112" customFormat="1" ht="17.25" customHeight="1" thickBot="1"/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7" s="114" customFormat="1" ht="15">
      <c r="A11" s="287">
        <v>1</v>
      </c>
      <c r="B11" s="102" t="s">
        <v>289</v>
      </c>
      <c r="C11" s="285" t="s">
        <v>377</v>
      </c>
      <c r="D11" s="272">
        <f>ROUND(+E11/8,0)</f>
        <v>4</v>
      </c>
      <c r="E11" s="288">
        <v>33</v>
      </c>
      <c r="F11" s="105">
        <f>+ROUND((230/21)*D11,2)</f>
        <v>43.81</v>
      </c>
      <c r="G11" s="121"/>
    </row>
    <row r="12" spans="1:7" s="112" customFormat="1" ht="30">
      <c r="A12" s="287">
        <v>2</v>
      </c>
      <c r="B12" s="102" t="s">
        <v>289</v>
      </c>
      <c r="C12" s="285" t="s">
        <v>378</v>
      </c>
      <c r="D12" s="272">
        <f>ROUND(+E12/8,0)</f>
        <v>3</v>
      </c>
      <c r="E12" s="288">
        <v>20</v>
      </c>
      <c r="F12" s="105">
        <f>+ROUND((230/21)*D12,2)</f>
        <v>32.86</v>
      </c>
      <c r="G12" s="121"/>
    </row>
    <row r="13" spans="1:7" s="112" customFormat="1" ht="15">
      <c r="A13" s="287">
        <v>3</v>
      </c>
      <c r="B13" s="102" t="s">
        <v>289</v>
      </c>
      <c r="C13" s="285" t="s">
        <v>379</v>
      </c>
      <c r="D13" s="272">
        <f>ROUND(+E13/8,0)</f>
        <v>4</v>
      </c>
      <c r="E13" s="272">
        <v>33</v>
      </c>
      <c r="F13" s="105">
        <f>+ROUND((230/21)*D13,2)</f>
        <v>43.81</v>
      </c>
      <c r="G13" s="121"/>
    </row>
    <row r="14" spans="1:7" s="112" customFormat="1" ht="15">
      <c r="A14" s="287">
        <v>4</v>
      </c>
      <c r="B14" s="102" t="s">
        <v>289</v>
      </c>
      <c r="C14" s="285" t="s">
        <v>380</v>
      </c>
      <c r="D14" s="272">
        <f>ROUND(+E14/8,0)</f>
        <v>1</v>
      </c>
      <c r="E14" s="272">
        <v>8</v>
      </c>
      <c r="F14" s="105">
        <f>+ROUND((230/21)*D14,2)</f>
        <v>10.95</v>
      </c>
      <c r="G14" s="121"/>
    </row>
    <row r="15" spans="1:7" s="112" customFormat="1" ht="15.75" thickBot="1">
      <c r="A15" s="289">
        <v>5</v>
      </c>
      <c r="B15" s="107" t="s">
        <v>289</v>
      </c>
      <c r="C15" s="285" t="s">
        <v>381</v>
      </c>
      <c r="D15" s="286">
        <f>ROUND(+E15/8,0)</f>
        <v>12</v>
      </c>
      <c r="E15" s="286">
        <v>95</v>
      </c>
      <c r="F15" s="105">
        <f>+ROUND((230/21)*D15,2)</f>
        <v>131.43</v>
      </c>
      <c r="G15" s="121"/>
    </row>
    <row r="16" spans="1:6" s="144" customFormat="1" ht="27.75" customHeight="1" thickBot="1">
      <c r="A16" s="159"/>
      <c r="B16" s="160"/>
      <c r="C16" s="160" t="s">
        <v>176</v>
      </c>
      <c r="D16" s="260">
        <f>SUM(D11:D15)</f>
        <v>24</v>
      </c>
      <c r="E16" s="260">
        <f>SUM(E11:E15)</f>
        <v>189</v>
      </c>
      <c r="F16" s="228">
        <f>SUM(F11:F15)</f>
        <v>262.86</v>
      </c>
    </row>
  </sheetData>
  <sheetProtection/>
  <mergeCells count="9">
    <mergeCell ref="A1:F1"/>
    <mergeCell ref="A3:F3"/>
    <mergeCell ref="A6:F6"/>
    <mergeCell ref="A8:A10"/>
    <mergeCell ref="B8:B10"/>
    <mergeCell ref="C8:C10"/>
    <mergeCell ref="D8:E9"/>
    <mergeCell ref="F8:F10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2.28125" style="20" customWidth="1"/>
    <col min="2" max="2" width="20.140625" style="20" customWidth="1"/>
    <col min="3" max="3" width="83.57421875" style="20" customWidth="1"/>
    <col min="4" max="4" width="14.28125" style="20" customWidth="1"/>
    <col min="5" max="5" width="16.421875" style="20" customWidth="1"/>
    <col min="6" max="6" width="18.003906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 customHeight="1">
      <c r="A6" s="429" t="s">
        <v>103</v>
      </c>
      <c r="B6" s="429"/>
      <c r="C6" s="429"/>
      <c r="D6" s="429"/>
      <c r="E6" s="429"/>
      <c r="F6" s="429"/>
    </row>
    <row r="7" spans="1:6" s="112" customFormat="1" ht="15.75" thickBot="1">
      <c r="A7" s="216"/>
      <c r="B7" s="216"/>
      <c r="C7" s="216"/>
      <c r="D7" s="216"/>
      <c r="E7" s="216"/>
      <c r="F7" s="216"/>
    </row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6" s="112" customFormat="1" ht="15">
      <c r="A11" s="263"/>
      <c r="B11" s="240" t="s">
        <v>109</v>
      </c>
      <c r="C11" s="244"/>
      <c r="D11" s="264"/>
      <c r="E11" s="264"/>
      <c r="F11" s="265"/>
    </row>
    <row r="12" spans="1:8" s="112" customFormat="1" ht="105">
      <c r="A12" s="275">
        <v>1</v>
      </c>
      <c r="B12" s="186" t="s">
        <v>289</v>
      </c>
      <c r="C12" s="186" t="s">
        <v>369</v>
      </c>
      <c r="D12" s="129">
        <f>ROUND(+E12/8,0)</f>
        <v>11</v>
      </c>
      <c r="E12" s="277">
        <v>89</v>
      </c>
      <c r="F12" s="125">
        <f>+ROUND((230/21)/8*E12,2)</f>
        <v>121.85</v>
      </c>
      <c r="G12" s="121"/>
      <c r="H12" s="121"/>
    </row>
    <row r="13" spans="1:8" s="112" customFormat="1" ht="60">
      <c r="A13" s="275">
        <v>2</v>
      </c>
      <c r="B13" s="186" t="s">
        <v>289</v>
      </c>
      <c r="C13" s="186" t="s">
        <v>370</v>
      </c>
      <c r="D13" s="129">
        <f>ROUND(+E13/8,0)</f>
        <v>18</v>
      </c>
      <c r="E13" s="277">
        <v>140</v>
      </c>
      <c r="F13" s="125">
        <f>+ROUND((230/21)/8*E13,2)</f>
        <v>191.67</v>
      </c>
      <c r="G13" s="121"/>
      <c r="H13" s="121"/>
    </row>
    <row r="14" spans="1:6" s="112" customFormat="1" ht="15">
      <c r="A14" s="263"/>
      <c r="B14" s="240" t="s">
        <v>112</v>
      </c>
      <c r="C14" s="244"/>
      <c r="D14" s="264"/>
      <c r="E14" s="264"/>
      <c r="F14" s="265"/>
    </row>
    <row r="15" spans="1:8" s="112" customFormat="1" ht="45">
      <c r="A15" s="275">
        <v>3</v>
      </c>
      <c r="B15" s="274" t="s">
        <v>289</v>
      </c>
      <c r="C15" s="274" t="s">
        <v>371</v>
      </c>
      <c r="D15" s="129">
        <f>ROUND(+E15/8,0)</f>
        <v>19</v>
      </c>
      <c r="E15" s="277">
        <v>150</v>
      </c>
      <c r="F15" s="125">
        <f>+ROUND((230/21)/8*E15,2)</f>
        <v>205.36</v>
      </c>
      <c r="G15" s="121"/>
      <c r="H15" s="121"/>
    </row>
    <row r="16" spans="1:6" s="112" customFormat="1" ht="15">
      <c r="A16" s="263"/>
      <c r="B16" s="240" t="s">
        <v>294</v>
      </c>
      <c r="C16" s="244"/>
      <c r="D16" s="264"/>
      <c r="E16" s="264"/>
      <c r="F16" s="265"/>
    </row>
    <row r="17" spans="1:8" s="112" customFormat="1" ht="46.5" customHeight="1">
      <c r="A17" s="275">
        <v>4</v>
      </c>
      <c r="B17" s="274" t="s">
        <v>289</v>
      </c>
      <c r="C17" s="274" t="s">
        <v>368</v>
      </c>
      <c r="D17" s="129">
        <f>ROUND(+E17/8,0)</f>
        <v>35</v>
      </c>
      <c r="E17" s="277">
        <v>281</v>
      </c>
      <c r="F17" s="125">
        <f>+ROUND((230/21)/8*E17,2)</f>
        <v>384.7</v>
      </c>
      <c r="G17" s="121"/>
      <c r="H17" s="121"/>
    </row>
    <row r="18" spans="1:6" s="112" customFormat="1" ht="15">
      <c r="A18" s="263"/>
      <c r="B18" s="240" t="s">
        <v>105</v>
      </c>
      <c r="C18" s="244"/>
      <c r="D18" s="264"/>
      <c r="E18" s="264"/>
      <c r="F18" s="265"/>
    </row>
    <row r="19" spans="1:8" s="112" customFormat="1" ht="42.75" customHeight="1">
      <c r="A19" s="275">
        <v>5</v>
      </c>
      <c r="B19" s="274" t="s">
        <v>289</v>
      </c>
      <c r="C19" s="274" t="s">
        <v>366</v>
      </c>
      <c r="D19" s="129">
        <f>ROUND(+E19/8,0)</f>
        <v>19</v>
      </c>
      <c r="E19" s="277">
        <v>150</v>
      </c>
      <c r="F19" s="125">
        <f>+ROUND((230/21)/8*E19,2)</f>
        <v>205.36</v>
      </c>
      <c r="G19" s="121"/>
      <c r="H19" s="121"/>
    </row>
    <row r="20" spans="1:6" s="112" customFormat="1" ht="15">
      <c r="A20" s="263"/>
      <c r="B20" s="240" t="s">
        <v>210</v>
      </c>
      <c r="C20" s="244"/>
      <c r="D20" s="264"/>
      <c r="E20" s="264"/>
      <c r="F20" s="265"/>
    </row>
    <row r="21" spans="1:8" s="112" customFormat="1" ht="30.75" thickBot="1">
      <c r="A21" s="276">
        <v>6</v>
      </c>
      <c r="B21" s="278" t="s">
        <v>289</v>
      </c>
      <c r="C21" s="278" t="s">
        <v>367</v>
      </c>
      <c r="D21" s="252">
        <f>ROUND(+E21/8,0)</f>
        <v>38</v>
      </c>
      <c r="E21" s="279">
        <v>300</v>
      </c>
      <c r="F21" s="125">
        <f>+ROUND((230/21)/8*E21,2)</f>
        <v>410.71</v>
      </c>
      <c r="G21" s="121"/>
      <c r="H21" s="121"/>
    </row>
    <row r="22" spans="1:6" s="144" customFormat="1" ht="27.75" customHeight="1" thickBot="1">
      <c r="A22" s="159"/>
      <c r="B22" s="160"/>
      <c r="C22" s="160" t="s">
        <v>176</v>
      </c>
      <c r="D22" s="260">
        <f>SUM(D11:D21)</f>
        <v>140</v>
      </c>
      <c r="E22" s="260">
        <f>SUM(E11:E21)</f>
        <v>1110</v>
      </c>
      <c r="F22" s="228">
        <f>SUM(F11:F21)</f>
        <v>1519.65</v>
      </c>
    </row>
  </sheetData>
  <sheetProtection/>
  <mergeCells count="9">
    <mergeCell ref="F8:F10"/>
    <mergeCell ref="A8:A10"/>
    <mergeCell ref="B8:B10"/>
    <mergeCell ref="C8:C10"/>
    <mergeCell ref="D8:E9"/>
    <mergeCell ref="A1:F1"/>
    <mergeCell ref="A3:F3"/>
    <mergeCell ref="A6:F6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L26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4.00390625" style="20" customWidth="1"/>
    <col min="2" max="2" width="21.7109375" style="20" customWidth="1"/>
    <col min="3" max="3" width="63.00390625" style="20" customWidth="1"/>
    <col min="4" max="4" width="15.8515625" style="28" customWidth="1"/>
    <col min="5" max="5" width="15.140625" style="28" customWidth="1"/>
    <col min="6" max="6" width="18.5742187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 customHeight="1">
      <c r="A6" s="412" t="s">
        <v>191</v>
      </c>
      <c r="B6" s="412"/>
      <c r="C6" s="412"/>
      <c r="D6" s="412"/>
      <c r="E6" s="412"/>
      <c r="F6" s="412"/>
    </row>
    <row r="7" spans="4:5" s="112" customFormat="1" ht="15.75" thickBot="1">
      <c r="D7" s="118"/>
      <c r="E7" s="118"/>
    </row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1"/>
      <c r="D10" s="246" t="s">
        <v>47</v>
      </c>
      <c r="E10" s="246" t="s">
        <v>48</v>
      </c>
      <c r="F10" s="414"/>
      <c r="G10" s="145"/>
    </row>
    <row r="11" spans="1:12" s="256" customFormat="1" ht="15">
      <c r="A11" s="263"/>
      <c r="B11" s="240" t="s">
        <v>49</v>
      </c>
      <c r="C11" s="244"/>
      <c r="D11" s="264"/>
      <c r="E11" s="264"/>
      <c r="F11" s="265"/>
      <c r="G11" s="41"/>
      <c r="H11" s="41"/>
      <c r="I11" s="41"/>
      <c r="J11" s="41"/>
      <c r="K11" s="255"/>
      <c r="L11" s="255"/>
    </row>
    <row r="12" spans="1:12" s="256" customFormat="1" ht="15">
      <c r="A12" s="427">
        <v>1</v>
      </c>
      <c r="B12" s="380" t="s">
        <v>289</v>
      </c>
      <c r="C12" s="292" t="s">
        <v>382</v>
      </c>
      <c r="D12" s="382">
        <f>ROUND(+E12/8,0)</f>
        <v>13</v>
      </c>
      <c r="E12" s="386">
        <v>100</v>
      </c>
      <c r="F12" s="384">
        <f>+ROUND((230/21)/8*E12,2)</f>
        <v>136.9</v>
      </c>
      <c r="G12" s="41"/>
      <c r="H12" s="41"/>
      <c r="I12" s="41"/>
      <c r="J12" s="41"/>
      <c r="K12" s="255"/>
      <c r="L12" s="255"/>
    </row>
    <row r="13" spans="1:12" s="256" customFormat="1" ht="30">
      <c r="A13" s="428"/>
      <c r="B13" s="381"/>
      <c r="C13" s="292" t="s">
        <v>389</v>
      </c>
      <c r="D13" s="382"/>
      <c r="E13" s="386"/>
      <c r="F13" s="385"/>
      <c r="G13" s="41"/>
      <c r="H13" s="41"/>
      <c r="I13" s="41"/>
      <c r="J13" s="41"/>
      <c r="K13" s="255"/>
      <c r="L13" s="255"/>
    </row>
    <row r="14" spans="1:12" s="256" customFormat="1" ht="15">
      <c r="A14" s="263"/>
      <c r="B14" s="163" t="s">
        <v>17</v>
      </c>
      <c r="C14" s="244"/>
      <c r="D14" s="264"/>
      <c r="E14" s="264"/>
      <c r="F14" s="265"/>
      <c r="G14" s="41"/>
      <c r="H14" s="41"/>
      <c r="I14" s="41"/>
      <c r="J14" s="41"/>
      <c r="K14" s="255"/>
      <c r="L14" s="255"/>
    </row>
    <row r="15" spans="1:12" s="256" customFormat="1" ht="30">
      <c r="A15" s="378">
        <v>2</v>
      </c>
      <c r="B15" s="380" t="s">
        <v>289</v>
      </c>
      <c r="C15" s="292" t="s">
        <v>383</v>
      </c>
      <c r="D15" s="382">
        <f>ROUND(+E15/8,0)</f>
        <v>11</v>
      </c>
      <c r="E15" s="383">
        <v>90</v>
      </c>
      <c r="F15" s="384">
        <f>+ROUND((230/21)/8*E15,2)</f>
        <v>123.21</v>
      </c>
      <c r="G15" s="41"/>
      <c r="H15" s="41"/>
      <c r="I15" s="41"/>
      <c r="J15" s="41"/>
      <c r="K15" s="255"/>
      <c r="L15" s="255"/>
    </row>
    <row r="16" spans="1:12" s="256" customFormat="1" ht="30">
      <c r="A16" s="379"/>
      <c r="B16" s="381"/>
      <c r="C16" s="292" t="s">
        <v>388</v>
      </c>
      <c r="D16" s="382"/>
      <c r="E16" s="383"/>
      <c r="F16" s="385"/>
      <c r="G16" s="41"/>
      <c r="H16" s="41"/>
      <c r="I16" s="41"/>
      <c r="J16" s="41"/>
      <c r="K16" s="255"/>
      <c r="L16" s="255"/>
    </row>
    <row r="17" spans="1:12" s="256" customFormat="1" ht="15">
      <c r="A17" s="263"/>
      <c r="B17" s="163" t="s">
        <v>91</v>
      </c>
      <c r="C17" s="244"/>
      <c r="D17" s="264"/>
      <c r="E17" s="264"/>
      <c r="F17" s="265"/>
      <c r="G17" s="41"/>
      <c r="H17" s="41"/>
      <c r="I17" s="41"/>
      <c r="J17" s="41"/>
      <c r="K17" s="255"/>
      <c r="L17" s="255"/>
    </row>
    <row r="18" spans="1:12" s="256" customFormat="1" ht="45">
      <c r="A18" s="378">
        <v>3</v>
      </c>
      <c r="B18" s="380" t="s">
        <v>289</v>
      </c>
      <c r="C18" s="292" t="s">
        <v>384</v>
      </c>
      <c r="D18" s="382">
        <f>ROUND(+E18/8,0)</f>
        <v>10</v>
      </c>
      <c r="E18" s="383">
        <v>80</v>
      </c>
      <c r="F18" s="384">
        <f>+ROUND((230/21)/8*E18,2)</f>
        <v>109.52</v>
      </c>
      <c r="G18" s="41"/>
      <c r="H18" s="41"/>
      <c r="I18" s="41"/>
      <c r="J18" s="41"/>
      <c r="K18" s="255"/>
      <c r="L18" s="255"/>
    </row>
    <row r="19" spans="1:12" s="256" customFormat="1" ht="50.25" customHeight="1">
      <c r="A19" s="379"/>
      <c r="B19" s="381"/>
      <c r="C19" s="292" t="s">
        <v>387</v>
      </c>
      <c r="D19" s="382"/>
      <c r="E19" s="383"/>
      <c r="F19" s="385"/>
      <c r="G19" s="41"/>
      <c r="H19" s="41"/>
      <c r="I19" s="41"/>
      <c r="J19" s="41"/>
      <c r="K19" s="255"/>
      <c r="L19" s="255"/>
    </row>
    <row r="20" spans="1:12" s="256" customFormat="1" ht="15">
      <c r="A20" s="263"/>
      <c r="B20" s="163" t="s">
        <v>120</v>
      </c>
      <c r="C20" s="244"/>
      <c r="D20" s="264"/>
      <c r="E20" s="264"/>
      <c r="F20" s="265"/>
      <c r="G20" s="41"/>
      <c r="H20" s="41"/>
      <c r="I20" s="41"/>
      <c r="J20" s="41"/>
      <c r="K20" s="255"/>
      <c r="L20" s="255"/>
    </row>
    <row r="21" spans="1:12" s="256" customFormat="1" ht="40.5" customHeight="1">
      <c r="A21" s="378">
        <v>4</v>
      </c>
      <c r="B21" s="380" t="s">
        <v>289</v>
      </c>
      <c r="C21" s="293" t="s">
        <v>385</v>
      </c>
      <c r="D21" s="382">
        <f>ROUND(+E21/8,0)</f>
        <v>9</v>
      </c>
      <c r="E21" s="383">
        <v>72</v>
      </c>
      <c r="F21" s="384">
        <f>+ROUND((230/21)/8*E21,2)</f>
        <v>98.57</v>
      </c>
      <c r="G21" s="41"/>
      <c r="H21" s="41"/>
      <c r="I21" s="41"/>
      <c r="J21" s="41"/>
      <c r="K21" s="255"/>
      <c r="L21" s="255"/>
    </row>
    <row r="22" spans="1:12" s="256" customFormat="1" ht="68.25" customHeight="1" thickBot="1">
      <c r="A22" s="404"/>
      <c r="B22" s="405"/>
      <c r="C22" s="292" t="s">
        <v>386</v>
      </c>
      <c r="D22" s="406"/>
      <c r="E22" s="407"/>
      <c r="F22" s="408"/>
      <c r="G22" s="41"/>
      <c r="H22" s="41"/>
      <c r="I22" s="41"/>
      <c r="J22" s="41"/>
      <c r="K22" s="255"/>
      <c r="L22" s="255"/>
    </row>
    <row r="23" spans="1:6" s="144" customFormat="1" ht="27.75" customHeight="1" thickBot="1">
      <c r="A23" s="159"/>
      <c r="B23" s="160"/>
      <c r="C23" s="160" t="s">
        <v>176</v>
      </c>
      <c r="D23" s="260">
        <f>SUM(D11:D21)</f>
        <v>43</v>
      </c>
      <c r="E23" s="260">
        <f>SUM(E11:E21)</f>
        <v>342</v>
      </c>
      <c r="F23" s="228">
        <f>SUM(F11:F21)</f>
        <v>468.2</v>
      </c>
    </row>
    <row r="24" spans="1:7" ht="15">
      <c r="A24" s="57"/>
      <c r="B24" s="27"/>
      <c r="C24" s="39"/>
      <c r="D24" s="59"/>
      <c r="E24" s="58"/>
      <c r="F24" s="58"/>
      <c r="G24" s="29"/>
    </row>
    <row r="25" spans="1:6" ht="15">
      <c r="A25" s="57"/>
      <c r="B25" s="27"/>
      <c r="C25" s="39"/>
      <c r="D25" s="59"/>
      <c r="E25" s="58"/>
      <c r="F25" s="58"/>
    </row>
    <row r="26" spans="1:6" ht="15">
      <c r="A26" s="57"/>
      <c r="B26" s="27"/>
      <c r="C26" s="39"/>
      <c r="D26" s="59"/>
      <c r="E26" s="58"/>
      <c r="F26" s="58"/>
    </row>
  </sheetData>
  <sheetProtection/>
  <mergeCells count="29">
    <mergeCell ref="F8:F10"/>
    <mergeCell ref="A8:A10"/>
    <mergeCell ref="B8:B10"/>
    <mergeCell ref="C8:C10"/>
    <mergeCell ref="D8:E9"/>
    <mergeCell ref="A1:F1"/>
    <mergeCell ref="A3:F3"/>
    <mergeCell ref="A6:F6"/>
    <mergeCell ref="A4:F4"/>
    <mergeCell ref="D12:D13"/>
    <mergeCell ref="E12:E13"/>
    <mergeCell ref="F12:F13"/>
    <mergeCell ref="D15:D16"/>
    <mergeCell ref="E15:E16"/>
    <mergeCell ref="F15:F16"/>
    <mergeCell ref="D18:D19"/>
    <mergeCell ref="E18:E19"/>
    <mergeCell ref="F18:F19"/>
    <mergeCell ref="D21:D22"/>
    <mergeCell ref="E21:E22"/>
    <mergeCell ref="F21:F22"/>
    <mergeCell ref="B12:B13"/>
    <mergeCell ref="B15:B16"/>
    <mergeCell ref="B18:B19"/>
    <mergeCell ref="B21:B22"/>
    <mergeCell ref="A12:A13"/>
    <mergeCell ref="A15:A16"/>
    <mergeCell ref="A18:A19"/>
    <mergeCell ref="A21:A2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4.00390625" style="20" customWidth="1"/>
    <col min="2" max="2" width="21.7109375" style="20" customWidth="1"/>
    <col min="3" max="3" width="60.421875" style="20" customWidth="1"/>
    <col min="4" max="4" width="15.8515625" style="28" customWidth="1"/>
    <col min="5" max="5" width="15.140625" style="28" customWidth="1"/>
    <col min="6" max="6" width="18.5742187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ht="15" customHeight="1">
      <c r="A6" s="452" t="s">
        <v>191</v>
      </c>
      <c r="B6" s="452"/>
      <c r="C6" s="452"/>
      <c r="D6" s="452"/>
      <c r="E6" s="452"/>
      <c r="F6" s="452"/>
    </row>
    <row r="7" spans="4:6" s="112" customFormat="1" ht="15.75" thickBot="1">
      <c r="D7" s="118"/>
      <c r="E7" s="118"/>
      <c r="F7" s="40" t="s">
        <v>195</v>
      </c>
    </row>
    <row r="8" spans="1:7" s="144" customFormat="1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376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1"/>
      <c r="D10" s="254" t="s">
        <v>47</v>
      </c>
      <c r="E10" s="254" t="s">
        <v>48</v>
      </c>
      <c r="F10" s="414"/>
      <c r="G10" s="145"/>
    </row>
    <row r="11" spans="1:12" s="256" customFormat="1" ht="15">
      <c r="A11" s="263"/>
      <c r="B11" s="240" t="s">
        <v>49</v>
      </c>
      <c r="C11" s="244"/>
      <c r="D11" s="264"/>
      <c r="E11" s="264"/>
      <c r="F11" s="265"/>
      <c r="G11" s="41"/>
      <c r="H11" s="41"/>
      <c r="I11" s="41"/>
      <c r="J11" s="41"/>
      <c r="K11" s="255"/>
      <c r="L11" s="255"/>
    </row>
    <row r="12" spans="1:12" s="256" customFormat="1" ht="30">
      <c r="A12" s="427">
        <v>1</v>
      </c>
      <c r="B12" s="380" t="s">
        <v>289</v>
      </c>
      <c r="C12" s="292" t="s">
        <v>382</v>
      </c>
      <c r="D12" s="382">
        <f>ROUND(+E12/8,0)</f>
        <v>13</v>
      </c>
      <c r="E12" s="386">
        <v>100</v>
      </c>
      <c r="F12" s="384">
        <f>+ROUND((847.53/21)/8*E12,2)</f>
        <v>504.48</v>
      </c>
      <c r="G12" s="41"/>
      <c r="H12" s="41"/>
      <c r="I12" s="41"/>
      <c r="J12" s="41"/>
      <c r="K12" s="255"/>
      <c r="L12" s="255"/>
    </row>
    <row r="13" spans="1:12" s="256" customFormat="1" ht="30">
      <c r="A13" s="428"/>
      <c r="B13" s="381"/>
      <c r="C13" s="292" t="s">
        <v>389</v>
      </c>
      <c r="D13" s="382"/>
      <c r="E13" s="386"/>
      <c r="F13" s="385"/>
      <c r="G13" s="41"/>
      <c r="H13" s="41"/>
      <c r="I13" s="41"/>
      <c r="J13" s="41"/>
      <c r="K13" s="255"/>
      <c r="L13" s="255"/>
    </row>
    <row r="14" spans="1:12" s="256" customFormat="1" ht="15">
      <c r="A14" s="263"/>
      <c r="B14" s="163" t="s">
        <v>17</v>
      </c>
      <c r="C14" s="244"/>
      <c r="D14" s="264"/>
      <c r="E14" s="264"/>
      <c r="F14" s="265"/>
      <c r="G14" s="41"/>
      <c r="H14" s="41"/>
      <c r="I14" s="41"/>
      <c r="J14" s="41"/>
      <c r="K14" s="255"/>
      <c r="L14" s="255"/>
    </row>
    <row r="15" spans="1:12" s="256" customFormat="1" ht="30">
      <c r="A15" s="378">
        <v>2</v>
      </c>
      <c r="B15" s="380" t="s">
        <v>289</v>
      </c>
      <c r="C15" s="292" t="s">
        <v>383</v>
      </c>
      <c r="D15" s="382">
        <f>ROUND(+E15/8,0)</f>
        <v>11</v>
      </c>
      <c r="E15" s="383">
        <v>90</v>
      </c>
      <c r="F15" s="384">
        <f>+ROUND((847.53/21)/8*E15,2)</f>
        <v>454.03</v>
      </c>
      <c r="G15" s="41"/>
      <c r="H15" s="41"/>
      <c r="I15" s="41"/>
      <c r="J15" s="41"/>
      <c r="K15" s="255"/>
      <c r="L15" s="255"/>
    </row>
    <row r="16" spans="1:12" s="256" customFormat="1" ht="30">
      <c r="A16" s="379"/>
      <c r="B16" s="381"/>
      <c r="C16" s="292" t="s">
        <v>388</v>
      </c>
      <c r="D16" s="382"/>
      <c r="E16" s="383"/>
      <c r="F16" s="385"/>
      <c r="G16" s="41"/>
      <c r="H16" s="41"/>
      <c r="I16" s="41"/>
      <c r="J16" s="41"/>
      <c r="K16" s="255"/>
      <c r="L16" s="255"/>
    </row>
    <row r="17" spans="1:12" s="256" customFormat="1" ht="15">
      <c r="A17" s="263"/>
      <c r="B17" s="163" t="s">
        <v>91</v>
      </c>
      <c r="C17" s="244"/>
      <c r="D17" s="264"/>
      <c r="E17" s="264"/>
      <c r="F17" s="265"/>
      <c r="G17" s="41"/>
      <c r="H17" s="41"/>
      <c r="I17" s="41"/>
      <c r="J17" s="41"/>
      <c r="K17" s="255"/>
      <c r="L17" s="255"/>
    </row>
    <row r="18" spans="1:12" s="256" customFormat="1" ht="45">
      <c r="A18" s="378">
        <v>3</v>
      </c>
      <c r="B18" s="380" t="s">
        <v>289</v>
      </c>
      <c r="C18" s="292" t="s">
        <v>384</v>
      </c>
      <c r="D18" s="382">
        <f>ROUND(+E18/8,0)</f>
        <v>10</v>
      </c>
      <c r="E18" s="383">
        <v>80</v>
      </c>
      <c r="F18" s="384">
        <f>+ROUND((847.53/21)/8*E18,2)</f>
        <v>403.59</v>
      </c>
      <c r="G18" s="41"/>
      <c r="H18" s="41"/>
      <c r="I18" s="41"/>
      <c r="J18" s="41"/>
      <c r="K18" s="255"/>
      <c r="L18" s="255"/>
    </row>
    <row r="19" spans="1:12" s="256" customFormat="1" ht="50.25" customHeight="1">
      <c r="A19" s="379"/>
      <c r="B19" s="381"/>
      <c r="C19" s="292" t="s">
        <v>387</v>
      </c>
      <c r="D19" s="382"/>
      <c r="E19" s="383"/>
      <c r="F19" s="385"/>
      <c r="G19" s="41"/>
      <c r="H19" s="41"/>
      <c r="I19" s="41"/>
      <c r="J19" s="41"/>
      <c r="K19" s="255"/>
      <c r="L19" s="255"/>
    </row>
    <row r="20" spans="1:12" s="256" customFormat="1" ht="15">
      <c r="A20" s="263"/>
      <c r="B20" s="163" t="s">
        <v>120</v>
      </c>
      <c r="C20" s="244"/>
      <c r="D20" s="264"/>
      <c r="E20" s="264"/>
      <c r="F20" s="265"/>
      <c r="G20" s="41"/>
      <c r="H20" s="41"/>
      <c r="I20" s="41"/>
      <c r="J20" s="41"/>
      <c r="K20" s="255"/>
      <c r="L20" s="255"/>
    </row>
    <row r="21" spans="1:12" s="256" customFormat="1" ht="40.5" customHeight="1">
      <c r="A21" s="378">
        <v>4</v>
      </c>
      <c r="B21" s="380" t="s">
        <v>289</v>
      </c>
      <c r="C21" s="293" t="s">
        <v>385</v>
      </c>
      <c r="D21" s="382">
        <f>ROUND(+E21/8,0)</f>
        <v>9</v>
      </c>
      <c r="E21" s="383">
        <v>72</v>
      </c>
      <c r="F21" s="384">
        <f>+ROUND((847.53/21)/8*E21,2)</f>
        <v>363.23</v>
      </c>
      <c r="G21" s="41"/>
      <c r="H21" s="41"/>
      <c r="I21" s="41"/>
      <c r="J21" s="41"/>
      <c r="K21" s="255"/>
      <c r="L21" s="255"/>
    </row>
    <row r="22" spans="1:12" s="256" customFormat="1" ht="68.25" customHeight="1" thickBot="1">
      <c r="A22" s="404"/>
      <c r="B22" s="405"/>
      <c r="C22" s="292" t="s">
        <v>386</v>
      </c>
      <c r="D22" s="406"/>
      <c r="E22" s="407"/>
      <c r="F22" s="385"/>
      <c r="G22" s="41"/>
      <c r="H22" s="41"/>
      <c r="I22" s="41"/>
      <c r="J22" s="41"/>
      <c r="K22" s="255"/>
      <c r="L22" s="255"/>
    </row>
    <row r="23" spans="1:6" s="144" customFormat="1" ht="27.75" customHeight="1" thickBot="1">
      <c r="A23" s="159"/>
      <c r="B23" s="160"/>
      <c r="C23" s="160" t="s">
        <v>176</v>
      </c>
      <c r="D23" s="260">
        <f>SUM(D11:D21)</f>
        <v>43</v>
      </c>
      <c r="E23" s="260">
        <f>SUM(E11:E21)</f>
        <v>342</v>
      </c>
      <c r="F23" s="228">
        <f>SUM(F11:F21)</f>
        <v>1725.33</v>
      </c>
    </row>
    <row r="24" spans="1:7" ht="15">
      <c r="A24" s="57"/>
      <c r="B24" s="27"/>
      <c r="C24" s="39"/>
      <c r="D24" s="59"/>
      <c r="E24" s="58"/>
      <c r="F24" s="58"/>
      <c r="G24" s="29"/>
    </row>
    <row r="25" spans="1:6" ht="15">
      <c r="A25" s="57"/>
      <c r="B25" s="27"/>
      <c r="C25" s="39"/>
      <c r="D25" s="59"/>
      <c r="E25" s="58"/>
      <c r="F25" s="58"/>
    </row>
    <row r="26" spans="1:6" ht="15">
      <c r="A26" s="57"/>
      <c r="B26" s="27"/>
      <c r="C26" s="39"/>
      <c r="D26" s="59"/>
      <c r="E26" s="58"/>
      <c r="F26" s="58"/>
    </row>
  </sheetData>
  <sheetProtection/>
  <mergeCells count="29">
    <mergeCell ref="A18:A19"/>
    <mergeCell ref="B18:B19"/>
    <mergeCell ref="D18:D19"/>
    <mergeCell ref="E18:E19"/>
    <mergeCell ref="F18:F19"/>
    <mergeCell ref="A21:A22"/>
    <mergeCell ref="B21:B22"/>
    <mergeCell ref="D21:D22"/>
    <mergeCell ref="E21:E22"/>
    <mergeCell ref="F21:F22"/>
    <mergeCell ref="A12:A13"/>
    <mergeCell ref="B12:B13"/>
    <mergeCell ref="D12:D13"/>
    <mergeCell ref="E12:E13"/>
    <mergeCell ref="F12:F13"/>
    <mergeCell ref="A15:A16"/>
    <mergeCell ref="B15:B16"/>
    <mergeCell ref="D15:D16"/>
    <mergeCell ref="E15:E16"/>
    <mergeCell ref="F15:F16"/>
    <mergeCell ref="A1:F1"/>
    <mergeCell ref="A3:F3"/>
    <mergeCell ref="A6:F6"/>
    <mergeCell ref="A8:A10"/>
    <mergeCell ref="B8:B10"/>
    <mergeCell ref="C8:C10"/>
    <mergeCell ref="D8:E9"/>
    <mergeCell ref="F8:F10"/>
    <mergeCell ref="A4:F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2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11.140625" style="20" bestFit="1" customWidth="1"/>
    <col min="2" max="2" width="18.140625" style="20" customWidth="1"/>
    <col min="3" max="3" width="52.8515625" style="20" customWidth="1"/>
    <col min="4" max="4" width="14.421875" style="28" customWidth="1"/>
    <col min="5" max="5" width="16.00390625" style="28" customWidth="1"/>
    <col min="6" max="6" width="19.5742187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spans="1:6" ht="15">
      <c r="A5" s="18"/>
      <c r="B5" s="19"/>
      <c r="C5" s="19"/>
      <c r="D5" s="30"/>
      <c r="E5" s="30"/>
      <c r="F5" s="19"/>
    </row>
    <row r="6" spans="1:6" ht="21" customHeight="1">
      <c r="A6" s="452" t="s">
        <v>270</v>
      </c>
      <c r="B6" s="452"/>
      <c r="C6" s="452"/>
      <c r="D6" s="452"/>
      <c r="E6" s="452"/>
      <c r="F6" s="452"/>
    </row>
    <row r="7" spans="1:6" ht="15.75" thickBot="1">
      <c r="A7" s="18"/>
      <c r="B7" s="19"/>
      <c r="C7" s="19"/>
      <c r="D7" s="30"/>
      <c r="E7" s="30"/>
      <c r="F7" s="19"/>
    </row>
    <row r="8" spans="1:6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</row>
    <row r="9" spans="1:6" ht="15">
      <c r="A9" s="388"/>
      <c r="B9" s="390"/>
      <c r="C9" s="390"/>
      <c r="D9" s="390"/>
      <c r="E9" s="390"/>
      <c r="F9" s="393"/>
    </row>
    <row r="10" spans="1:6" ht="88.5" customHeight="1">
      <c r="A10" s="388"/>
      <c r="B10" s="390"/>
      <c r="C10" s="391"/>
      <c r="D10" s="254" t="s">
        <v>47</v>
      </c>
      <c r="E10" s="254" t="s">
        <v>48</v>
      </c>
      <c r="F10" s="394"/>
    </row>
    <row r="11" spans="1:7" ht="15">
      <c r="A11" s="263"/>
      <c r="B11" s="240" t="s">
        <v>109</v>
      </c>
      <c r="C11" s="244"/>
      <c r="D11" s="264"/>
      <c r="E11" s="264"/>
      <c r="F11" s="265"/>
      <c r="G11" s="29"/>
    </row>
    <row r="12" spans="1:7" ht="30">
      <c r="A12" s="296">
        <v>1</v>
      </c>
      <c r="B12" s="297" t="s">
        <v>289</v>
      </c>
      <c r="C12" s="297" t="s">
        <v>390</v>
      </c>
      <c r="D12" s="290">
        <f>ROUND(+E12/8,0)</f>
        <v>10</v>
      </c>
      <c r="E12" s="290">
        <v>78</v>
      </c>
      <c r="F12" s="298">
        <f>+ROUND((230/21)/8*E12,2)</f>
        <v>106.79</v>
      </c>
      <c r="G12" s="29"/>
    </row>
    <row r="13" spans="1:6" ht="15">
      <c r="A13" s="263"/>
      <c r="B13" s="240" t="s">
        <v>112</v>
      </c>
      <c r="C13" s="244"/>
      <c r="D13" s="264"/>
      <c r="E13" s="264"/>
      <c r="F13" s="265"/>
    </row>
    <row r="14" spans="1:6" ht="30">
      <c r="A14" s="296">
        <v>2</v>
      </c>
      <c r="B14" s="297" t="s">
        <v>289</v>
      </c>
      <c r="C14" s="297" t="s">
        <v>391</v>
      </c>
      <c r="D14" s="290">
        <f>ROUND(+E14/8,0)</f>
        <v>15</v>
      </c>
      <c r="E14" s="299">
        <v>120</v>
      </c>
      <c r="F14" s="298">
        <f>+ROUND((230/21)/8*E14,2)</f>
        <v>164.29</v>
      </c>
    </row>
    <row r="15" spans="1:7" ht="15">
      <c r="A15" s="263"/>
      <c r="B15" s="240" t="s">
        <v>294</v>
      </c>
      <c r="C15" s="244"/>
      <c r="D15" s="264"/>
      <c r="E15" s="264"/>
      <c r="F15" s="265"/>
      <c r="G15" s="29"/>
    </row>
    <row r="16" spans="1:7" ht="30">
      <c r="A16" s="296">
        <v>3</v>
      </c>
      <c r="B16" s="297" t="s">
        <v>289</v>
      </c>
      <c r="C16" s="297" t="s">
        <v>392</v>
      </c>
      <c r="D16" s="290">
        <f>ROUND(+E16/8,0)</f>
        <v>13</v>
      </c>
      <c r="E16" s="299">
        <v>102</v>
      </c>
      <c r="F16" s="298">
        <f>+ROUND((230/21)/8*E16,2)</f>
        <v>139.64</v>
      </c>
      <c r="G16" s="29"/>
    </row>
    <row r="17" spans="1:6" ht="15">
      <c r="A17" s="263"/>
      <c r="B17" s="240" t="s">
        <v>105</v>
      </c>
      <c r="C17" s="244"/>
      <c r="D17" s="264"/>
      <c r="E17" s="264"/>
      <c r="F17" s="265"/>
    </row>
    <row r="18" spans="1:6" ht="45">
      <c r="A18" s="296">
        <v>4</v>
      </c>
      <c r="B18" s="297" t="s">
        <v>289</v>
      </c>
      <c r="C18" s="297" t="s">
        <v>393</v>
      </c>
      <c r="D18" s="290">
        <f>ROUND(+E18/8,0)</f>
        <v>13</v>
      </c>
      <c r="E18" s="299">
        <v>102</v>
      </c>
      <c r="F18" s="298">
        <f>+ROUND((230/21)/8*E18,2)</f>
        <v>139.64</v>
      </c>
    </row>
    <row r="19" spans="1:6" ht="15.75" thickBot="1">
      <c r="A19" s="300">
        <v>5</v>
      </c>
      <c r="B19" s="301" t="s">
        <v>289</v>
      </c>
      <c r="C19" s="133" t="s">
        <v>157</v>
      </c>
      <c r="D19" s="291">
        <f>ROUND(+E19/8,0)</f>
        <v>33</v>
      </c>
      <c r="E19" s="302">
        <v>260</v>
      </c>
      <c r="F19" s="298">
        <f>+ROUND((230/21)/8*E19,2)</f>
        <v>355.95</v>
      </c>
    </row>
    <row r="20" spans="1:6" s="144" customFormat="1" ht="27.75" customHeight="1" thickBot="1">
      <c r="A20" s="159"/>
      <c r="B20" s="160"/>
      <c r="C20" s="160" t="s">
        <v>176</v>
      </c>
      <c r="D20" s="260">
        <f>+D11+D13+D15+D17+D19</f>
        <v>33</v>
      </c>
      <c r="E20" s="260">
        <f>+E11+E13+E15+E17+E19</f>
        <v>260</v>
      </c>
      <c r="F20" s="228">
        <f>SUM(F11:F19)</f>
        <v>906.31</v>
      </c>
    </row>
    <row r="22" spans="4:6" ht="15">
      <c r="D22" s="31"/>
      <c r="E22" s="31"/>
      <c r="F22" s="31"/>
    </row>
  </sheetData>
  <sheetProtection/>
  <mergeCells count="9">
    <mergeCell ref="F8:F10"/>
    <mergeCell ref="A8:A10"/>
    <mergeCell ref="B8:B10"/>
    <mergeCell ref="C8:C10"/>
    <mergeCell ref="D8:E9"/>
    <mergeCell ref="A1:F1"/>
    <mergeCell ref="A3:F3"/>
    <mergeCell ref="A6:F6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140625" style="117" customWidth="1"/>
    <col min="2" max="2" width="16.28125" style="117" customWidth="1"/>
    <col min="3" max="3" width="58.8515625" style="117" customWidth="1"/>
    <col min="4" max="4" width="15.28125" style="117" customWidth="1"/>
    <col min="5" max="5" width="16.7109375" style="117" customWidth="1"/>
    <col min="6" max="6" width="19.140625" style="117" customWidth="1"/>
    <col min="7" max="7" width="9.28125" style="117" customWidth="1"/>
    <col min="8" max="16384" width="9.140625" style="117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spans="1:6" s="114" customFormat="1" ht="15">
      <c r="A5" s="166"/>
      <c r="B5" s="166"/>
      <c r="C5" s="166"/>
      <c r="D5" s="166"/>
      <c r="E5" s="166"/>
      <c r="F5" s="166"/>
    </row>
    <row r="6" spans="1:6" s="112" customFormat="1" ht="15">
      <c r="A6" s="412" t="s">
        <v>196</v>
      </c>
      <c r="B6" s="412"/>
      <c r="C6" s="412"/>
      <c r="D6" s="412"/>
      <c r="E6" s="412"/>
      <c r="F6" s="412"/>
    </row>
    <row r="7" s="112" customFormat="1" ht="15.75" thickBot="1"/>
    <row r="8" spans="1:7" s="112" customFormat="1" ht="15" customHeight="1">
      <c r="A8" s="416" t="s">
        <v>139</v>
      </c>
      <c r="B8" s="418" t="s">
        <v>140</v>
      </c>
      <c r="C8" s="418" t="s">
        <v>141</v>
      </c>
      <c r="D8" s="418" t="s">
        <v>142</v>
      </c>
      <c r="E8" s="418"/>
      <c r="F8" s="420" t="s">
        <v>331</v>
      </c>
      <c r="G8" s="114"/>
    </row>
    <row r="9" spans="1:7" s="112" customFormat="1" ht="15">
      <c r="A9" s="417"/>
      <c r="B9" s="419"/>
      <c r="C9" s="419"/>
      <c r="D9" s="419"/>
      <c r="E9" s="419"/>
      <c r="F9" s="421"/>
      <c r="G9" s="114"/>
    </row>
    <row r="10" spans="1:7" s="112" customFormat="1" ht="100.5" customHeight="1">
      <c r="A10" s="417"/>
      <c r="B10" s="419"/>
      <c r="C10" s="419"/>
      <c r="D10" s="120" t="s">
        <v>47</v>
      </c>
      <c r="E10" s="120" t="s">
        <v>48</v>
      </c>
      <c r="F10" s="421"/>
      <c r="G10" s="114"/>
    </row>
    <row r="11" spans="1:7" s="112" customFormat="1" ht="15">
      <c r="A11" s="172"/>
      <c r="B11" s="163" t="s">
        <v>49</v>
      </c>
      <c r="C11" s="163"/>
      <c r="D11" s="173"/>
      <c r="E11" s="174"/>
      <c r="F11" s="175"/>
      <c r="G11" s="114"/>
    </row>
    <row r="12" spans="1:6" s="112" customFormat="1" ht="47.25" customHeight="1">
      <c r="A12" s="245">
        <v>1</v>
      </c>
      <c r="B12" s="116" t="s">
        <v>289</v>
      </c>
      <c r="C12" s="102" t="s">
        <v>16</v>
      </c>
      <c r="D12" s="103">
        <f>ROUND(+E12/8,0)</f>
        <v>14</v>
      </c>
      <c r="E12" s="104">
        <v>112</v>
      </c>
      <c r="F12" s="105">
        <f>+ROUND((230/21)*D12,2)</f>
        <v>153.33</v>
      </c>
    </row>
    <row r="13" spans="1:7" s="112" customFormat="1" ht="15">
      <c r="A13" s="172"/>
      <c r="B13" s="163" t="s">
        <v>17</v>
      </c>
      <c r="C13" s="163"/>
      <c r="D13" s="173"/>
      <c r="E13" s="174"/>
      <c r="F13" s="175"/>
      <c r="G13" s="114"/>
    </row>
    <row r="14" spans="1:7" s="112" customFormat="1" ht="37.5" customHeight="1">
      <c r="A14" s="245">
        <v>2</v>
      </c>
      <c r="B14" s="116" t="s">
        <v>289</v>
      </c>
      <c r="C14" s="102" t="s">
        <v>18</v>
      </c>
      <c r="D14" s="103">
        <f>ROUND(+E14/8,0)</f>
        <v>13</v>
      </c>
      <c r="E14" s="104">
        <v>100</v>
      </c>
      <c r="F14" s="105">
        <f>+ROUND((230/21)*D14,2)</f>
        <v>142.38</v>
      </c>
      <c r="G14" s="114"/>
    </row>
    <row r="15" spans="1:7" s="112" customFormat="1" ht="15">
      <c r="A15" s="172"/>
      <c r="B15" s="163" t="s">
        <v>91</v>
      </c>
      <c r="C15" s="163"/>
      <c r="D15" s="173"/>
      <c r="E15" s="174"/>
      <c r="F15" s="175"/>
      <c r="G15" s="114"/>
    </row>
    <row r="16" spans="1:7" s="112" customFormat="1" ht="37.5" customHeight="1">
      <c r="A16" s="245">
        <v>3</v>
      </c>
      <c r="B16" s="116" t="s">
        <v>289</v>
      </c>
      <c r="C16" s="102" t="s">
        <v>92</v>
      </c>
      <c r="D16" s="103">
        <f>ROUND(+E16/8,0)</f>
        <v>12</v>
      </c>
      <c r="E16" s="104">
        <v>92</v>
      </c>
      <c r="F16" s="105">
        <f>+ROUND((230/21)*D16,2)</f>
        <v>131.43</v>
      </c>
      <c r="G16" s="114"/>
    </row>
    <row r="17" spans="1:7" s="112" customFormat="1" ht="15">
      <c r="A17" s="172"/>
      <c r="B17" s="163" t="s">
        <v>120</v>
      </c>
      <c r="C17" s="163"/>
      <c r="D17" s="173"/>
      <c r="E17" s="174"/>
      <c r="F17" s="175"/>
      <c r="G17" s="114"/>
    </row>
    <row r="18" spans="1:7" s="112" customFormat="1" ht="37.5" customHeight="1" thickBot="1">
      <c r="A18" s="106">
        <v>4</v>
      </c>
      <c r="B18" s="133" t="s">
        <v>289</v>
      </c>
      <c r="C18" s="107" t="s">
        <v>206</v>
      </c>
      <c r="D18" s="103">
        <f>ROUND(+E18/8,0)</f>
        <v>12</v>
      </c>
      <c r="E18" s="109">
        <v>98</v>
      </c>
      <c r="F18" s="105">
        <f>+ROUND((230/21)*D18,2)</f>
        <v>131.43</v>
      </c>
      <c r="G18" s="114"/>
    </row>
    <row r="19" spans="1:7" s="112" customFormat="1" ht="37.5" customHeight="1" thickBot="1">
      <c r="A19" s="169"/>
      <c r="B19" s="170"/>
      <c r="C19" s="155" t="s">
        <v>176</v>
      </c>
      <c r="D19" s="156">
        <f>SUM(D12:D18)</f>
        <v>51</v>
      </c>
      <c r="E19" s="157">
        <f>SUM(E12:E18)</f>
        <v>402</v>
      </c>
      <c r="F19" s="171">
        <f>SUM(F12:F18)</f>
        <v>558.57</v>
      </c>
      <c r="G19" s="114"/>
    </row>
  </sheetData>
  <sheetProtection/>
  <mergeCells count="9">
    <mergeCell ref="A4:F4"/>
    <mergeCell ref="A6:F6"/>
    <mergeCell ref="A1:F1"/>
    <mergeCell ref="A3:F3"/>
    <mergeCell ref="F8:F10"/>
    <mergeCell ref="A8:A10"/>
    <mergeCell ref="B8:B10"/>
    <mergeCell ref="C8:C10"/>
    <mergeCell ref="D8:E9"/>
  </mergeCells>
  <printOptions/>
  <pageMargins left="0.7" right="0.15" top="0.22" bottom="0.17" header="0.14" footer="0.14"/>
  <pageSetup horizontalDpi="600" verticalDpi="600" orientation="portrait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L19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13.140625" style="20" customWidth="1"/>
    <col min="2" max="2" width="16.8515625" style="20" customWidth="1"/>
    <col min="3" max="3" width="73.421875" style="20" customWidth="1"/>
    <col min="4" max="5" width="12.8515625" style="20" customWidth="1"/>
    <col min="6" max="6" width="19.710937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>
      <c r="A6" s="412" t="s">
        <v>271</v>
      </c>
      <c r="B6" s="412"/>
      <c r="C6" s="412"/>
      <c r="D6" s="412"/>
      <c r="E6" s="412"/>
      <c r="F6" s="412"/>
    </row>
    <row r="7" s="112" customFormat="1" ht="15.75" thickBot="1"/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75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12" s="256" customFormat="1" ht="15">
      <c r="A11" s="263"/>
      <c r="B11" s="240" t="s">
        <v>49</v>
      </c>
      <c r="C11" s="244"/>
      <c r="D11" s="264"/>
      <c r="E11" s="264"/>
      <c r="F11" s="265"/>
      <c r="G11" s="313"/>
      <c r="H11" s="313"/>
      <c r="I11" s="313"/>
      <c r="J11" s="313"/>
      <c r="K11" s="313"/>
      <c r="L11" s="255"/>
    </row>
    <row r="12" spans="1:12" s="256" customFormat="1" ht="45">
      <c r="A12" s="296">
        <v>1</v>
      </c>
      <c r="B12" s="297" t="s">
        <v>289</v>
      </c>
      <c r="C12" s="297" t="s">
        <v>272</v>
      </c>
      <c r="D12" s="290">
        <f>ROUND(+E12/8,2)</f>
        <v>12.13</v>
      </c>
      <c r="E12" s="314">
        <v>97</v>
      </c>
      <c r="F12" s="298">
        <f>+ROUND((230/21)/8*E12,2)</f>
        <v>132.8</v>
      </c>
      <c r="G12" s="313"/>
      <c r="H12" s="313"/>
      <c r="I12" s="313"/>
      <c r="J12" s="313"/>
      <c r="K12" s="313"/>
      <c r="L12" s="255"/>
    </row>
    <row r="13" spans="1:12" s="256" customFormat="1" ht="15">
      <c r="A13" s="263"/>
      <c r="B13" s="240" t="s">
        <v>17</v>
      </c>
      <c r="C13" s="244"/>
      <c r="D13" s="264"/>
      <c r="E13" s="264"/>
      <c r="F13" s="265"/>
      <c r="G13" s="313"/>
      <c r="H13" s="313"/>
      <c r="I13" s="313"/>
      <c r="J13" s="313"/>
      <c r="K13" s="313"/>
      <c r="L13" s="255"/>
    </row>
    <row r="14" spans="1:12" s="256" customFormat="1" ht="150">
      <c r="A14" s="315">
        <v>2</v>
      </c>
      <c r="B14" s="297" t="s">
        <v>289</v>
      </c>
      <c r="C14" s="297" t="s">
        <v>405</v>
      </c>
      <c r="D14" s="290">
        <f>ROUND(+E14/8,2)</f>
        <v>11.75</v>
      </c>
      <c r="E14" s="314">
        <v>94</v>
      </c>
      <c r="F14" s="298">
        <f>+ROUND((230/21)/8*E14,2)</f>
        <v>128.69</v>
      </c>
      <c r="G14" s="313"/>
      <c r="H14" s="313"/>
      <c r="I14" s="313"/>
      <c r="J14" s="313"/>
      <c r="K14" s="313"/>
      <c r="L14" s="255"/>
    </row>
    <row r="15" spans="1:12" s="256" customFormat="1" ht="15">
      <c r="A15" s="263"/>
      <c r="B15" s="240" t="s">
        <v>294</v>
      </c>
      <c r="C15" s="244"/>
      <c r="D15" s="264"/>
      <c r="E15" s="264"/>
      <c r="F15" s="265"/>
      <c r="G15" s="313"/>
      <c r="H15" s="313"/>
      <c r="I15" s="313"/>
      <c r="J15" s="313"/>
      <c r="K15" s="313"/>
      <c r="L15" s="255"/>
    </row>
    <row r="16" spans="1:12" s="256" customFormat="1" ht="75">
      <c r="A16" s="315">
        <v>3</v>
      </c>
      <c r="B16" s="297" t="s">
        <v>289</v>
      </c>
      <c r="C16" s="297" t="s">
        <v>273</v>
      </c>
      <c r="D16" s="290">
        <f>ROUND(+E16/8,2)</f>
        <v>6.5</v>
      </c>
      <c r="E16" s="299">
        <v>52</v>
      </c>
      <c r="F16" s="298">
        <f>+ROUND((230/21)/8*E16,2)</f>
        <v>71.19</v>
      </c>
      <c r="G16" s="313"/>
      <c r="H16" s="313"/>
      <c r="I16" s="313"/>
      <c r="J16" s="313"/>
      <c r="K16" s="313"/>
      <c r="L16" s="255"/>
    </row>
    <row r="17" spans="1:12" s="256" customFormat="1" ht="15">
      <c r="A17" s="263"/>
      <c r="B17" s="240" t="s">
        <v>105</v>
      </c>
      <c r="C17" s="244"/>
      <c r="D17" s="264"/>
      <c r="E17" s="264"/>
      <c r="F17" s="265"/>
      <c r="G17" s="313"/>
      <c r="H17" s="313"/>
      <c r="I17" s="313"/>
      <c r="J17" s="313"/>
      <c r="K17" s="313"/>
      <c r="L17" s="255"/>
    </row>
    <row r="18" spans="1:12" s="256" customFormat="1" ht="45.75" thickBot="1">
      <c r="A18" s="316">
        <v>4</v>
      </c>
      <c r="B18" s="317" t="s">
        <v>289</v>
      </c>
      <c r="C18" s="317" t="s">
        <v>406</v>
      </c>
      <c r="D18" s="291">
        <f>ROUND(+E18/8,2)</f>
        <v>9</v>
      </c>
      <c r="E18" s="291">
        <v>72</v>
      </c>
      <c r="F18" s="298">
        <f>+ROUND((230/21)/8*E18,2)</f>
        <v>98.57</v>
      </c>
      <c r="G18" s="313"/>
      <c r="H18" s="313"/>
      <c r="I18" s="313"/>
      <c r="J18" s="313"/>
      <c r="K18" s="313"/>
      <c r="L18" s="255"/>
    </row>
    <row r="19" spans="1:6" s="144" customFormat="1" ht="27.75" customHeight="1" thickBot="1">
      <c r="A19" s="159"/>
      <c r="B19" s="160"/>
      <c r="C19" s="160" t="s">
        <v>176</v>
      </c>
      <c r="D19" s="260">
        <f>SUM(D11:D18)</f>
        <v>39.38</v>
      </c>
      <c r="E19" s="260">
        <f>SUM(E11:E18)</f>
        <v>315</v>
      </c>
      <c r="F19" s="228">
        <f>SUM(F11:F18)</f>
        <v>431.25</v>
      </c>
    </row>
  </sheetData>
  <sheetProtection/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rintOptions/>
  <pageMargins left="1.33" right="0.7" top="0.19" bottom="0.15" header="0.18" footer="0.14"/>
  <pageSetup horizontalDpi="600" verticalDpi="600" orientation="portrait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84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12.00390625" style="20" customWidth="1"/>
    <col min="2" max="2" width="16.7109375" style="20" customWidth="1"/>
    <col min="3" max="3" width="69.00390625" style="20" customWidth="1"/>
    <col min="4" max="4" width="10.8515625" style="20" customWidth="1"/>
    <col min="5" max="5" width="13.140625" style="20" customWidth="1"/>
    <col min="6" max="6" width="20.42187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spans="1:6" ht="15">
      <c r="A5" s="453"/>
      <c r="B5" s="453"/>
      <c r="C5" s="453"/>
      <c r="D5" s="453"/>
      <c r="E5" s="453"/>
      <c r="F5" s="453"/>
    </row>
    <row r="6" spans="1:6" s="112" customFormat="1" ht="15">
      <c r="A6" s="422" t="s">
        <v>411</v>
      </c>
      <c r="B6" s="422"/>
      <c r="C6" s="422"/>
      <c r="D6" s="422"/>
      <c r="E6" s="422"/>
      <c r="F6" s="422"/>
    </row>
    <row r="7" s="112" customFormat="1" ht="15.75" thickBot="1"/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87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7" s="256" customFormat="1" ht="15">
      <c r="A11" s="263"/>
      <c r="B11" s="240" t="s">
        <v>49</v>
      </c>
      <c r="C11" s="244"/>
      <c r="D11" s="264"/>
      <c r="E11" s="264"/>
      <c r="F11" s="265"/>
      <c r="G11" s="318"/>
    </row>
    <row r="12" spans="1:7" s="256" customFormat="1" ht="45">
      <c r="A12" s="287">
        <v>1</v>
      </c>
      <c r="B12" s="319" t="s">
        <v>93</v>
      </c>
      <c r="C12" s="319" t="s">
        <v>407</v>
      </c>
      <c r="D12" s="290">
        <f>ROUND(+E12/8,2)</f>
        <v>15</v>
      </c>
      <c r="E12" s="320">
        <v>120</v>
      </c>
      <c r="F12" s="298">
        <f>+ROUND((230/21)/8*E12,2)</f>
        <v>164.29</v>
      </c>
      <c r="G12" s="318"/>
    </row>
    <row r="13" spans="1:7" s="256" customFormat="1" ht="15">
      <c r="A13" s="263"/>
      <c r="B13" s="240" t="s">
        <v>17</v>
      </c>
      <c r="C13" s="244"/>
      <c r="D13" s="264"/>
      <c r="E13" s="264"/>
      <c r="F13" s="265"/>
      <c r="G13" s="318"/>
    </row>
    <row r="14" spans="1:7" s="256" customFormat="1" ht="75">
      <c r="A14" s="321">
        <v>2</v>
      </c>
      <c r="B14" s="319" t="s">
        <v>93</v>
      </c>
      <c r="C14" s="319" t="s">
        <v>408</v>
      </c>
      <c r="D14" s="290">
        <f>ROUND(+E14/8,2)</f>
        <v>15</v>
      </c>
      <c r="E14" s="322">
        <v>120</v>
      </c>
      <c r="F14" s="298">
        <f>+ROUND((230/21)/8*E14,2)</f>
        <v>164.29</v>
      </c>
      <c r="G14" s="318"/>
    </row>
    <row r="15" spans="1:7" s="256" customFormat="1" ht="15">
      <c r="A15" s="263"/>
      <c r="B15" s="240" t="s">
        <v>294</v>
      </c>
      <c r="C15" s="244"/>
      <c r="D15" s="264"/>
      <c r="E15" s="264"/>
      <c r="F15" s="265"/>
      <c r="G15" s="318"/>
    </row>
    <row r="16" spans="1:7" s="256" customFormat="1" ht="90">
      <c r="A16" s="287">
        <v>3</v>
      </c>
      <c r="B16" s="319" t="s">
        <v>93</v>
      </c>
      <c r="C16" s="319" t="s">
        <v>409</v>
      </c>
      <c r="D16" s="290">
        <f>ROUND(+E16/8,2)</f>
        <v>15</v>
      </c>
      <c r="E16" s="322">
        <v>120</v>
      </c>
      <c r="F16" s="298">
        <f>+ROUND((230/21)/8*E16,2)</f>
        <v>164.29</v>
      </c>
      <c r="G16" s="318"/>
    </row>
    <row r="17" spans="1:7" s="256" customFormat="1" ht="15">
      <c r="A17" s="263"/>
      <c r="B17" s="240" t="s">
        <v>105</v>
      </c>
      <c r="C17" s="244"/>
      <c r="D17" s="264"/>
      <c r="E17" s="264"/>
      <c r="F17" s="265"/>
      <c r="G17" s="318"/>
    </row>
    <row r="18" spans="1:7" s="256" customFormat="1" ht="75.75" thickBot="1">
      <c r="A18" s="289">
        <v>4</v>
      </c>
      <c r="B18" s="323" t="s">
        <v>93</v>
      </c>
      <c r="C18" s="323" t="s">
        <v>410</v>
      </c>
      <c r="D18" s="291">
        <f>ROUND(+E18/8,2)</f>
        <v>15</v>
      </c>
      <c r="E18" s="324">
        <v>120</v>
      </c>
      <c r="F18" s="298">
        <f>+ROUND((230/21)/8*E18,2)</f>
        <v>164.29</v>
      </c>
      <c r="G18" s="318"/>
    </row>
    <row r="19" spans="1:6" s="144" customFormat="1" ht="27.75" customHeight="1" thickBot="1">
      <c r="A19" s="159"/>
      <c r="B19" s="160"/>
      <c r="C19" s="160" t="s">
        <v>176</v>
      </c>
      <c r="D19" s="260">
        <f>SUM(D11:D18)</f>
        <v>60</v>
      </c>
      <c r="E19" s="260">
        <f>SUM(E11:E18)</f>
        <v>480</v>
      </c>
      <c r="F19" s="228">
        <f>SUM(F11:F18)</f>
        <v>657.16</v>
      </c>
    </row>
    <row r="20" spans="4:5" ht="15">
      <c r="D20" s="61"/>
      <c r="E20" s="61"/>
    </row>
    <row r="21" spans="4:5" ht="15">
      <c r="D21" s="61"/>
      <c r="E21" s="61"/>
    </row>
    <row r="22" spans="4:5" ht="15">
      <c r="D22" s="61"/>
      <c r="E22" s="61"/>
    </row>
    <row r="23" spans="4:5" ht="15">
      <c r="D23" s="61"/>
      <c r="E23" s="61"/>
    </row>
    <row r="24" spans="4:5" ht="15">
      <c r="D24" s="61"/>
      <c r="E24" s="61"/>
    </row>
    <row r="25" spans="4:5" ht="15">
      <c r="D25" s="61"/>
      <c r="E25" s="61"/>
    </row>
    <row r="26" spans="4:5" ht="15">
      <c r="D26" s="61"/>
      <c r="E26" s="61"/>
    </row>
    <row r="27" spans="4:5" ht="15">
      <c r="D27" s="61"/>
      <c r="E27" s="61"/>
    </row>
    <row r="28" spans="4:5" ht="15">
      <c r="D28" s="61"/>
      <c r="E28" s="61"/>
    </row>
    <row r="29" spans="4:5" ht="15">
      <c r="D29" s="61"/>
      <c r="E29" s="61"/>
    </row>
    <row r="30" spans="4:5" ht="15">
      <c r="D30" s="61"/>
      <c r="E30" s="61"/>
    </row>
    <row r="31" spans="4:5" ht="15">
      <c r="D31" s="61"/>
      <c r="E31" s="61"/>
    </row>
    <row r="32" spans="4:5" ht="15">
      <c r="D32" s="61"/>
      <c r="E32" s="61"/>
    </row>
    <row r="33" spans="4:5" ht="15">
      <c r="D33" s="61"/>
      <c r="E33" s="61"/>
    </row>
    <row r="34" spans="4:5" ht="15">
      <c r="D34" s="61"/>
      <c r="E34" s="61"/>
    </row>
    <row r="35" spans="4:5" ht="15">
      <c r="D35" s="61"/>
      <c r="E35" s="61"/>
    </row>
    <row r="36" spans="4:5" ht="15">
      <c r="D36" s="61"/>
      <c r="E36" s="61"/>
    </row>
    <row r="37" spans="4:5" ht="15">
      <c r="D37" s="61"/>
      <c r="E37" s="61"/>
    </row>
    <row r="38" spans="4:5" ht="15">
      <c r="D38" s="61"/>
      <c r="E38" s="61"/>
    </row>
    <row r="39" spans="4:5" ht="15">
      <c r="D39" s="61"/>
      <c r="E39" s="61"/>
    </row>
    <row r="40" spans="4:5" ht="15">
      <c r="D40" s="61"/>
      <c r="E40" s="61"/>
    </row>
    <row r="41" spans="4:5" ht="15">
      <c r="D41" s="61"/>
      <c r="E41" s="61"/>
    </row>
    <row r="42" spans="4:5" ht="15">
      <c r="D42" s="61"/>
      <c r="E42" s="61"/>
    </row>
    <row r="43" spans="4:5" ht="15">
      <c r="D43" s="61"/>
      <c r="E43" s="61"/>
    </row>
    <row r="44" spans="4:5" ht="15">
      <c r="D44" s="61"/>
      <c r="E44" s="61"/>
    </row>
    <row r="45" spans="4:5" ht="15">
      <c r="D45" s="61"/>
      <c r="E45" s="61"/>
    </row>
    <row r="46" spans="4:5" ht="15">
      <c r="D46" s="61"/>
      <c r="E46" s="61"/>
    </row>
    <row r="47" spans="4:5" ht="15">
      <c r="D47" s="61"/>
      <c r="E47" s="61"/>
    </row>
    <row r="48" spans="4:5" ht="15">
      <c r="D48" s="61"/>
      <c r="E48" s="61"/>
    </row>
    <row r="49" spans="4:5" ht="15">
      <c r="D49" s="61"/>
      <c r="E49" s="61"/>
    </row>
    <row r="50" spans="4:5" ht="15">
      <c r="D50" s="61"/>
      <c r="E50" s="61"/>
    </row>
    <row r="51" spans="4:5" ht="15">
      <c r="D51" s="61"/>
      <c r="E51" s="61"/>
    </row>
    <row r="52" spans="4:5" ht="15">
      <c r="D52" s="61"/>
      <c r="E52" s="61"/>
    </row>
    <row r="53" spans="4:5" ht="15">
      <c r="D53" s="61"/>
      <c r="E53" s="61"/>
    </row>
    <row r="54" spans="4:5" ht="15">
      <c r="D54" s="61"/>
      <c r="E54" s="61"/>
    </row>
    <row r="55" spans="4:5" ht="15">
      <c r="D55" s="61"/>
      <c r="E55" s="61"/>
    </row>
    <row r="56" spans="4:5" ht="15">
      <c r="D56" s="61"/>
      <c r="E56" s="61"/>
    </row>
    <row r="57" spans="4:5" ht="15">
      <c r="D57" s="61"/>
      <c r="E57" s="61"/>
    </row>
    <row r="58" spans="4:5" ht="15">
      <c r="D58" s="61"/>
      <c r="E58" s="61"/>
    </row>
    <row r="59" spans="4:5" ht="15">
      <c r="D59" s="61"/>
      <c r="E59" s="61"/>
    </row>
    <row r="60" spans="4:5" ht="15">
      <c r="D60" s="61"/>
      <c r="E60" s="61"/>
    </row>
    <row r="61" spans="4:5" ht="15">
      <c r="D61" s="61"/>
      <c r="E61" s="61"/>
    </row>
    <row r="62" spans="4:5" ht="15">
      <c r="D62" s="61"/>
      <c r="E62" s="61"/>
    </row>
    <row r="63" spans="4:5" ht="15">
      <c r="D63" s="61"/>
      <c r="E63" s="61"/>
    </row>
    <row r="64" spans="4:5" ht="15">
      <c r="D64" s="61"/>
      <c r="E64" s="61"/>
    </row>
    <row r="65" spans="4:5" ht="15">
      <c r="D65" s="61"/>
      <c r="E65" s="61"/>
    </row>
    <row r="66" spans="4:5" ht="15">
      <c r="D66" s="61"/>
      <c r="E66" s="61"/>
    </row>
    <row r="67" spans="4:5" ht="15">
      <c r="D67" s="61"/>
      <c r="E67" s="61"/>
    </row>
    <row r="68" spans="4:5" ht="15">
      <c r="D68" s="61"/>
      <c r="E68" s="61"/>
    </row>
    <row r="69" spans="4:5" ht="15">
      <c r="D69" s="61"/>
      <c r="E69" s="61"/>
    </row>
    <row r="70" spans="4:5" ht="15">
      <c r="D70" s="61"/>
      <c r="E70" s="61"/>
    </row>
    <row r="71" spans="4:5" ht="15">
      <c r="D71" s="61"/>
      <c r="E71" s="61"/>
    </row>
    <row r="72" spans="4:5" ht="15">
      <c r="D72" s="61"/>
      <c r="E72" s="61"/>
    </row>
    <row r="73" spans="4:5" ht="15">
      <c r="D73" s="61"/>
      <c r="E73" s="61"/>
    </row>
    <row r="74" spans="4:5" ht="15">
      <c r="D74" s="61"/>
      <c r="E74" s="61"/>
    </row>
    <row r="75" spans="4:5" ht="15">
      <c r="D75" s="61"/>
      <c r="E75" s="61"/>
    </row>
    <row r="76" spans="4:5" ht="15">
      <c r="D76" s="61"/>
      <c r="E76" s="61"/>
    </row>
    <row r="77" spans="4:5" ht="15">
      <c r="D77" s="61"/>
      <c r="E77" s="61"/>
    </row>
    <row r="78" spans="4:5" ht="15">
      <c r="D78" s="61"/>
      <c r="E78" s="61"/>
    </row>
    <row r="79" spans="4:5" ht="15">
      <c r="D79" s="61"/>
      <c r="E79" s="61"/>
    </row>
    <row r="80" spans="4:5" ht="15">
      <c r="D80" s="61"/>
      <c r="E80" s="61"/>
    </row>
    <row r="81" spans="4:5" ht="15">
      <c r="D81" s="61"/>
      <c r="E81" s="61"/>
    </row>
    <row r="82" spans="4:5" ht="15">
      <c r="D82" s="61"/>
      <c r="E82" s="61"/>
    </row>
    <row r="83" spans="4:5" ht="15">
      <c r="D83" s="61"/>
      <c r="E83" s="61"/>
    </row>
    <row r="84" spans="4:5" ht="15">
      <c r="D84" s="61"/>
      <c r="E84" s="61"/>
    </row>
  </sheetData>
  <sheetProtection/>
  <mergeCells count="10">
    <mergeCell ref="A4:F4"/>
    <mergeCell ref="A1:F1"/>
    <mergeCell ref="A3:F3"/>
    <mergeCell ref="A5:F5"/>
    <mergeCell ref="A6:F6"/>
    <mergeCell ref="A8:A10"/>
    <mergeCell ref="B8:B10"/>
    <mergeCell ref="C8:C10"/>
    <mergeCell ref="D8:E9"/>
    <mergeCell ref="F8:F10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2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8.28125" style="20" bestFit="1" customWidth="1"/>
    <col min="2" max="2" width="18.00390625" style="20" customWidth="1"/>
    <col min="3" max="3" width="58.00390625" style="20" customWidth="1"/>
    <col min="4" max="4" width="13.140625" style="20" customWidth="1"/>
    <col min="5" max="5" width="12.00390625" style="20" customWidth="1"/>
    <col min="6" max="6" width="20.85156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 customHeight="1">
      <c r="A6" s="426" t="s">
        <v>36</v>
      </c>
      <c r="B6" s="426"/>
      <c r="C6" s="426"/>
      <c r="D6" s="426"/>
      <c r="E6" s="426"/>
      <c r="F6" s="426"/>
    </row>
    <row r="7" s="112" customFormat="1" ht="15.75" thickBot="1"/>
    <row r="8" spans="1:7" s="144" customFormat="1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105.75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7" s="256" customFormat="1" ht="15" customHeight="1">
      <c r="A11" s="263"/>
      <c r="B11" s="240" t="s">
        <v>49</v>
      </c>
      <c r="C11" s="244"/>
      <c r="D11" s="264"/>
      <c r="E11" s="264"/>
      <c r="F11" s="265"/>
      <c r="G11" s="318"/>
    </row>
    <row r="12" spans="1:7" s="256" customFormat="1" ht="15" customHeight="1">
      <c r="A12" s="263"/>
      <c r="B12" s="240"/>
      <c r="C12" s="244" t="s">
        <v>37</v>
      </c>
      <c r="D12" s="264"/>
      <c r="E12" s="264"/>
      <c r="F12" s="265"/>
      <c r="G12" s="318"/>
    </row>
    <row r="13" spans="1:10" s="112" customFormat="1" ht="15">
      <c r="A13" s="168">
        <v>1</v>
      </c>
      <c r="B13" s="218" t="s">
        <v>289</v>
      </c>
      <c r="C13" s="219" t="s">
        <v>38</v>
      </c>
      <c r="D13" s="124">
        <f aca="true" t="shared" si="0" ref="D13:D21">ROUND(+E13/8,0)</f>
        <v>4</v>
      </c>
      <c r="E13" s="220">
        <v>30</v>
      </c>
      <c r="F13" s="125">
        <f>+ROUND((230/21)*D13,2)</f>
        <v>43.81</v>
      </c>
      <c r="J13" s="221"/>
    </row>
    <row r="14" spans="1:6" s="112" customFormat="1" ht="30">
      <c r="A14" s="119">
        <v>2</v>
      </c>
      <c r="B14" s="122" t="s">
        <v>289</v>
      </c>
      <c r="C14" s="148" t="s">
        <v>39</v>
      </c>
      <c r="D14" s="124">
        <f t="shared" si="0"/>
        <v>9</v>
      </c>
      <c r="E14" s="222">
        <v>70</v>
      </c>
      <c r="F14" s="125">
        <f>+ROUND((230/21)*D14,2)</f>
        <v>98.57</v>
      </c>
    </row>
    <row r="15" spans="1:6" s="112" customFormat="1" ht="15">
      <c r="A15" s="196">
        <v>3</v>
      </c>
      <c r="B15" s="150" t="s">
        <v>289</v>
      </c>
      <c r="C15" s="214" t="s">
        <v>40</v>
      </c>
      <c r="D15" s="151">
        <f t="shared" si="0"/>
        <v>4</v>
      </c>
      <c r="E15" s="223">
        <v>30</v>
      </c>
      <c r="F15" s="125">
        <f>+ROUND((230/21)*D15,2)</f>
        <v>43.81</v>
      </c>
    </row>
    <row r="16" spans="1:7" s="256" customFormat="1" ht="15" customHeight="1">
      <c r="A16" s="263"/>
      <c r="B16" s="240"/>
      <c r="C16" s="244" t="s">
        <v>41</v>
      </c>
      <c r="D16" s="264"/>
      <c r="E16" s="264"/>
      <c r="F16" s="265"/>
      <c r="G16" s="318"/>
    </row>
    <row r="17" spans="1:6" s="112" customFormat="1" ht="15">
      <c r="A17" s="168">
        <v>4</v>
      </c>
      <c r="B17" s="218" t="s">
        <v>289</v>
      </c>
      <c r="C17" s="219" t="s">
        <v>42</v>
      </c>
      <c r="D17" s="217">
        <f t="shared" si="0"/>
        <v>5</v>
      </c>
      <c r="E17" s="220">
        <v>40</v>
      </c>
      <c r="F17" s="125">
        <f>+ROUND((230/21)*D17,2)</f>
        <v>54.76</v>
      </c>
    </row>
    <row r="18" spans="1:6" s="112" customFormat="1" ht="30">
      <c r="A18" s="119">
        <v>5</v>
      </c>
      <c r="B18" s="122" t="s">
        <v>289</v>
      </c>
      <c r="C18" s="149" t="s">
        <v>43</v>
      </c>
      <c r="D18" s="124">
        <f t="shared" si="0"/>
        <v>5</v>
      </c>
      <c r="E18" s="222">
        <v>40</v>
      </c>
      <c r="F18" s="125">
        <f>+ROUND((230/21)*D18,2)</f>
        <v>54.76</v>
      </c>
    </row>
    <row r="19" spans="1:6" s="112" customFormat="1" ht="15">
      <c r="A19" s="128">
        <v>6</v>
      </c>
      <c r="B19" s="122" t="s">
        <v>289</v>
      </c>
      <c r="C19" s="149" t="s">
        <v>44</v>
      </c>
      <c r="D19" s="124">
        <f t="shared" si="0"/>
        <v>4</v>
      </c>
      <c r="E19" s="212">
        <v>30</v>
      </c>
      <c r="F19" s="125">
        <f>+ROUND((230/21)*D19,2)</f>
        <v>43.81</v>
      </c>
    </row>
    <row r="20" spans="1:6" s="112" customFormat="1" ht="15">
      <c r="A20" s="128">
        <v>7</v>
      </c>
      <c r="B20" s="122" t="s">
        <v>289</v>
      </c>
      <c r="C20" s="149" t="s">
        <v>175</v>
      </c>
      <c r="D20" s="124">
        <f t="shared" si="0"/>
        <v>8</v>
      </c>
      <c r="E20" s="212">
        <v>60</v>
      </c>
      <c r="F20" s="125">
        <f>+ROUND((230/21)*D20,2)</f>
        <v>87.62</v>
      </c>
    </row>
    <row r="21" spans="1:6" s="112" customFormat="1" ht="15.75" thickBot="1">
      <c r="A21" s="213">
        <v>8</v>
      </c>
      <c r="B21" s="150" t="s">
        <v>289</v>
      </c>
      <c r="C21" s="224" t="s">
        <v>45</v>
      </c>
      <c r="D21" s="124">
        <f t="shared" si="0"/>
        <v>5</v>
      </c>
      <c r="E21" s="225">
        <v>40</v>
      </c>
      <c r="F21" s="125">
        <f>+ROUND((230/21)*D21,2)</f>
        <v>54.76</v>
      </c>
    </row>
    <row r="22" spans="1:6" s="144" customFormat="1" ht="27.75" customHeight="1" thickBot="1">
      <c r="A22" s="159"/>
      <c r="B22" s="160"/>
      <c r="C22" s="160" t="s">
        <v>176</v>
      </c>
      <c r="D22" s="260">
        <f>SUM(D11:D21)</f>
        <v>44</v>
      </c>
      <c r="E22" s="260">
        <f>SUM(E11:E21)</f>
        <v>340</v>
      </c>
      <c r="F22" s="228">
        <f>SUM(F11:F21)</f>
        <v>481.9</v>
      </c>
    </row>
  </sheetData>
  <sheetProtection/>
  <mergeCells count="9">
    <mergeCell ref="F8:F10"/>
    <mergeCell ref="A1:F1"/>
    <mergeCell ref="A3:F3"/>
    <mergeCell ref="A8:A10"/>
    <mergeCell ref="B8:B10"/>
    <mergeCell ref="C8:C10"/>
    <mergeCell ref="D8:E9"/>
    <mergeCell ref="A6:F6"/>
    <mergeCell ref="A4:F4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9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12.421875" style="20" customWidth="1"/>
    <col min="2" max="2" width="17.140625" style="20" customWidth="1"/>
    <col min="3" max="3" width="78.8515625" style="20" customWidth="1"/>
    <col min="4" max="4" width="12.57421875" style="28" customWidth="1"/>
    <col min="5" max="5" width="11.57421875" style="28" customWidth="1"/>
    <col min="6" max="6" width="17.5742187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>
      <c r="A6" s="412" t="s">
        <v>274</v>
      </c>
      <c r="B6" s="412"/>
      <c r="C6" s="412"/>
      <c r="D6" s="412"/>
      <c r="E6" s="412"/>
      <c r="F6" s="412"/>
    </row>
    <row r="7" spans="4:5" s="112" customFormat="1" ht="15.75" thickBot="1">
      <c r="D7" s="118"/>
      <c r="E7" s="118"/>
    </row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109.5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8" s="256" customFormat="1" ht="15">
      <c r="A11" s="263"/>
      <c r="B11" s="240" t="s">
        <v>49</v>
      </c>
      <c r="C11" s="244"/>
      <c r="D11" s="264"/>
      <c r="E11" s="264"/>
      <c r="F11" s="265"/>
      <c r="G11" s="255"/>
      <c r="H11" s="255"/>
    </row>
    <row r="12" spans="1:8" s="256" customFormat="1" ht="75">
      <c r="A12" s="296">
        <v>1</v>
      </c>
      <c r="B12" s="325" t="s">
        <v>289</v>
      </c>
      <c r="C12" s="326" t="s">
        <v>275</v>
      </c>
      <c r="D12" s="290">
        <f>ROUND(+E12/8,2)</f>
        <v>9.75</v>
      </c>
      <c r="E12" s="327">
        <v>78</v>
      </c>
      <c r="F12" s="298">
        <f>+ROUND((230/21)/8*E12,2)</f>
        <v>106.79</v>
      </c>
      <c r="G12" s="255"/>
      <c r="H12" s="255"/>
    </row>
    <row r="13" spans="1:8" s="256" customFormat="1" ht="15">
      <c r="A13" s="263"/>
      <c r="B13" s="240" t="s">
        <v>17</v>
      </c>
      <c r="C13" s="244"/>
      <c r="D13" s="264"/>
      <c r="E13" s="264"/>
      <c r="F13" s="265"/>
      <c r="G13" s="255"/>
      <c r="H13" s="255"/>
    </row>
    <row r="14" spans="1:8" s="256" customFormat="1" ht="141.75" customHeight="1">
      <c r="A14" s="296">
        <v>2</v>
      </c>
      <c r="B14" s="328" t="s">
        <v>289</v>
      </c>
      <c r="C14" s="326" t="s">
        <v>412</v>
      </c>
      <c r="D14" s="290">
        <f>ROUND(+E14/8,2)</f>
        <v>8.25</v>
      </c>
      <c r="E14" s="327">
        <v>66</v>
      </c>
      <c r="F14" s="298">
        <f>+ROUND((230/21)/8*E14,2)</f>
        <v>90.36</v>
      </c>
      <c r="G14" s="255"/>
      <c r="H14" s="255"/>
    </row>
    <row r="15" spans="1:8" s="256" customFormat="1" ht="15">
      <c r="A15" s="263"/>
      <c r="B15" s="240" t="s">
        <v>91</v>
      </c>
      <c r="C15" s="244"/>
      <c r="D15" s="264"/>
      <c r="E15" s="264"/>
      <c r="F15" s="265"/>
      <c r="G15" s="255"/>
      <c r="H15" s="255"/>
    </row>
    <row r="16" spans="1:8" s="256" customFormat="1" ht="24" customHeight="1">
      <c r="A16" s="312">
        <v>3</v>
      </c>
      <c r="B16" s="328" t="s">
        <v>289</v>
      </c>
      <c r="C16" s="326" t="s">
        <v>276</v>
      </c>
      <c r="D16" s="290">
        <f>ROUND(+E16/8,2)</f>
        <v>7.5</v>
      </c>
      <c r="E16" s="327">
        <v>60</v>
      </c>
      <c r="F16" s="298">
        <f>+ROUND((230/21)/8*E16,2)</f>
        <v>82.14</v>
      </c>
      <c r="G16" s="255"/>
      <c r="H16" s="255"/>
    </row>
    <row r="17" spans="1:8" s="256" customFormat="1" ht="15">
      <c r="A17" s="263"/>
      <c r="B17" s="240" t="s">
        <v>120</v>
      </c>
      <c r="C17" s="244"/>
      <c r="D17" s="264"/>
      <c r="E17" s="264"/>
      <c r="F17" s="265"/>
      <c r="G17" s="255"/>
      <c r="H17" s="255"/>
    </row>
    <row r="18" spans="1:8" s="256" customFormat="1" ht="45.75" thickBot="1">
      <c r="A18" s="300">
        <v>4</v>
      </c>
      <c r="B18" s="294" t="s">
        <v>289</v>
      </c>
      <c r="C18" s="294" t="s">
        <v>277</v>
      </c>
      <c r="D18" s="291">
        <f>ROUND(+E18/8,2)</f>
        <v>10</v>
      </c>
      <c r="E18" s="329">
        <v>80</v>
      </c>
      <c r="F18" s="298">
        <f>+ROUND((230/21)/8*E18,2)</f>
        <v>109.52</v>
      </c>
      <c r="G18" s="255"/>
      <c r="H18" s="255"/>
    </row>
    <row r="19" spans="1:6" s="144" customFormat="1" ht="27.75" customHeight="1" thickBot="1">
      <c r="A19" s="159"/>
      <c r="B19" s="160"/>
      <c r="C19" s="160" t="s">
        <v>176</v>
      </c>
      <c r="D19" s="260">
        <f>SUM(D11:D18)</f>
        <v>35.5</v>
      </c>
      <c r="E19" s="260">
        <f>SUM(E11:E18)</f>
        <v>284</v>
      </c>
      <c r="F19" s="228">
        <f>SUM(F11:F18)</f>
        <v>388.81</v>
      </c>
    </row>
  </sheetData>
  <sheetProtection/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rintOptions/>
  <pageMargins left="0.92" right="0.39" top="0.39" bottom="0.75" header="0.3" footer="0.3"/>
  <pageSetup fitToHeight="1" fitToWidth="1" horizontalDpi="600" verticalDpi="600" orientation="portrait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23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11.140625" style="112" bestFit="1" customWidth="1"/>
    <col min="2" max="2" width="15.57421875" style="112" customWidth="1"/>
    <col min="3" max="3" width="78.140625" style="112" customWidth="1"/>
    <col min="4" max="4" width="12.7109375" style="112" customWidth="1"/>
    <col min="5" max="5" width="11.8515625" style="112" customWidth="1"/>
    <col min="6" max="6" width="19.7109375" style="112" customWidth="1"/>
    <col min="7" max="16384" width="9.140625" style="112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ht="15" customHeight="1">
      <c r="A6" s="412" t="s">
        <v>192</v>
      </c>
      <c r="B6" s="412"/>
      <c r="C6" s="412"/>
      <c r="D6" s="412"/>
      <c r="E6" s="412"/>
      <c r="F6" s="412"/>
    </row>
    <row r="7" ht="15.75" thickBot="1"/>
    <row r="8" spans="1:7" s="144" customFormat="1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105.75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6" ht="15">
      <c r="A11" s="330"/>
      <c r="B11" s="240" t="s">
        <v>109</v>
      </c>
      <c r="C11" s="244"/>
      <c r="D11" s="331"/>
      <c r="E11" s="331"/>
      <c r="F11" s="332"/>
    </row>
    <row r="12" spans="1:6" ht="30">
      <c r="A12" s="119">
        <v>1</v>
      </c>
      <c r="B12" s="122" t="s">
        <v>289</v>
      </c>
      <c r="C12" s="116" t="s">
        <v>46</v>
      </c>
      <c r="D12" s="124">
        <f>ROUND(+E12/8,0)</f>
        <v>8</v>
      </c>
      <c r="E12" s="129">
        <v>60</v>
      </c>
      <c r="F12" s="125">
        <f>+ROUND((230/21)*D12,2)</f>
        <v>87.62</v>
      </c>
    </row>
    <row r="13" spans="1:6" ht="30">
      <c r="A13" s="119">
        <v>2</v>
      </c>
      <c r="B13" s="122" t="s">
        <v>289</v>
      </c>
      <c r="C13" s="116" t="s">
        <v>261</v>
      </c>
      <c r="D13" s="124">
        <f>ROUND(+E13/8,2)</f>
        <v>7.5</v>
      </c>
      <c r="E13" s="129">
        <v>60</v>
      </c>
      <c r="F13" s="125">
        <f>+ROUND((230/21)*D13,2)</f>
        <v>82.14</v>
      </c>
    </row>
    <row r="14" spans="1:6" ht="15">
      <c r="A14" s="330"/>
      <c r="B14" s="240" t="s">
        <v>112</v>
      </c>
      <c r="C14" s="244"/>
      <c r="D14" s="331"/>
      <c r="E14" s="331"/>
      <c r="F14" s="332"/>
    </row>
    <row r="15" spans="1:8" ht="30">
      <c r="A15" s="119">
        <v>3</v>
      </c>
      <c r="B15" s="122" t="s">
        <v>289</v>
      </c>
      <c r="C15" s="116" t="s">
        <v>121</v>
      </c>
      <c r="D15" s="124">
        <f>ROUND(+E15/8,2)</f>
        <v>10.75</v>
      </c>
      <c r="E15" s="129">
        <v>86</v>
      </c>
      <c r="F15" s="125">
        <f>+ROUND((230/21)*D15,2)</f>
        <v>117.74</v>
      </c>
      <c r="H15" s="227"/>
    </row>
    <row r="16" spans="1:8" ht="30">
      <c r="A16" s="119">
        <v>4</v>
      </c>
      <c r="B16" s="122" t="s">
        <v>289</v>
      </c>
      <c r="C16" s="116" t="s">
        <v>293</v>
      </c>
      <c r="D16" s="124">
        <f>ROUND(+E16/8,2)</f>
        <v>4.25</v>
      </c>
      <c r="E16" s="129">
        <v>34</v>
      </c>
      <c r="F16" s="125">
        <f>+ROUND((230/21)*D16,2)</f>
        <v>46.55</v>
      </c>
      <c r="H16" s="227"/>
    </row>
    <row r="17" spans="1:8" ht="30">
      <c r="A17" s="119">
        <v>5</v>
      </c>
      <c r="B17" s="122" t="s">
        <v>289</v>
      </c>
      <c r="C17" s="116" t="s">
        <v>189</v>
      </c>
      <c r="D17" s="124">
        <f>ROUND(+E17/8,2)</f>
        <v>3.75</v>
      </c>
      <c r="E17" s="129">
        <v>30</v>
      </c>
      <c r="F17" s="125">
        <f>+ROUND((230/21)*D17,2)</f>
        <v>41.07</v>
      </c>
      <c r="H17" s="227"/>
    </row>
    <row r="18" spans="1:6" ht="15">
      <c r="A18" s="330"/>
      <c r="B18" s="240" t="s">
        <v>294</v>
      </c>
      <c r="C18" s="244"/>
      <c r="D18" s="331"/>
      <c r="E18" s="331"/>
      <c r="F18" s="332"/>
    </row>
    <row r="19" spans="1:8" ht="30">
      <c r="A19" s="128">
        <v>6</v>
      </c>
      <c r="B19" s="122" t="s">
        <v>289</v>
      </c>
      <c r="C19" s="116" t="s">
        <v>190</v>
      </c>
      <c r="D19" s="124">
        <f>ROUND(+E19/8,2)</f>
        <v>9</v>
      </c>
      <c r="E19" s="212">
        <v>72</v>
      </c>
      <c r="F19" s="125">
        <f>+ROUND((230/21)*D19,2)</f>
        <v>98.57</v>
      </c>
      <c r="H19" s="227"/>
    </row>
    <row r="20" spans="1:6" ht="15">
      <c r="A20" s="330"/>
      <c r="B20" s="240" t="s">
        <v>105</v>
      </c>
      <c r="C20" s="244"/>
      <c r="D20" s="331"/>
      <c r="E20" s="331"/>
      <c r="F20" s="332"/>
    </row>
    <row r="21" spans="1:6" ht="30">
      <c r="A21" s="128">
        <v>7</v>
      </c>
      <c r="B21" s="122" t="s">
        <v>289</v>
      </c>
      <c r="C21" s="116" t="s">
        <v>200</v>
      </c>
      <c r="D21" s="124">
        <f>ROUND(+E21/8,2)</f>
        <v>8.75</v>
      </c>
      <c r="E21" s="212">
        <v>70</v>
      </c>
      <c r="F21" s="125">
        <f>+ROUND((230/21)*D21,2)</f>
        <v>95.83</v>
      </c>
    </row>
    <row r="22" spans="1:6" ht="60.75" thickBot="1">
      <c r="A22" s="126">
        <v>8</v>
      </c>
      <c r="B22" s="123" t="s">
        <v>289</v>
      </c>
      <c r="C22" s="116" t="s">
        <v>94</v>
      </c>
      <c r="D22" s="124">
        <f>ROUND(+E22/8,2)</f>
        <v>5.25</v>
      </c>
      <c r="E22" s="212">
        <v>42</v>
      </c>
      <c r="F22" s="125">
        <f>+ROUND((230/21)*D22,2)</f>
        <v>57.5</v>
      </c>
    </row>
    <row r="23" spans="1:6" s="144" customFormat="1" ht="27.75" customHeight="1" thickBot="1">
      <c r="A23" s="159"/>
      <c r="B23" s="160"/>
      <c r="C23" s="160" t="s">
        <v>176</v>
      </c>
      <c r="D23" s="260">
        <f>SUM(D11:D22)</f>
        <v>57.25</v>
      </c>
      <c r="E23" s="260">
        <f>SUM(E11:E22)</f>
        <v>454</v>
      </c>
      <c r="F23" s="228">
        <f>SUM(F11:F22)</f>
        <v>627.02</v>
      </c>
    </row>
  </sheetData>
  <sheetProtection/>
  <mergeCells count="9">
    <mergeCell ref="A1:F1"/>
    <mergeCell ref="A3:F3"/>
    <mergeCell ref="A6:F6"/>
    <mergeCell ref="A4:F4"/>
    <mergeCell ref="A8:A10"/>
    <mergeCell ref="B8:B10"/>
    <mergeCell ref="C8:C10"/>
    <mergeCell ref="D8:E9"/>
    <mergeCell ref="F8:F10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30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12.421875" style="311" customWidth="1"/>
    <col min="2" max="2" width="16.00390625" style="112" customWidth="1"/>
    <col min="3" max="3" width="87.140625" style="112" customWidth="1"/>
    <col min="4" max="4" width="12.7109375" style="112" customWidth="1"/>
    <col min="5" max="5" width="12.421875" style="112" customWidth="1"/>
    <col min="6" max="6" width="19.7109375" style="112" customWidth="1"/>
    <col min="7" max="16384" width="9.140625" style="112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spans="1:6" ht="15">
      <c r="A5" s="113"/>
      <c r="B5" s="114"/>
      <c r="C5" s="114"/>
      <c r="D5" s="113"/>
      <c r="E5" s="113"/>
      <c r="F5" s="114"/>
    </row>
    <row r="6" spans="1:6" ht="21" customHeight="1">
      <c r="A6" s="412" t="s">
        <v>278</v>
      </c>
      <c r="B6" s="412"/>
      <c r="C6" s="412"/>
      <c r="D6" s="412"/>
      <c r="E6" s="412"/>
      <c r="F6" s="412"/>
    </row>
    <row r="7" spans="1:6" ht="15.75" thickBot="1">
      <c r="A7" s="113"/>
      <c r="B7" s="114"/>
      <c r="C7" s="114"/>
      <c r="D7" s="113"/>
      <c r="E7" s="113"/>
      <c r="F7" s="114"/>
    </row>
    <row r="8" spans="1:7" s="144" customFormat="1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105.75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8" ht="15">
      <c r="A11" s="176"/>
      <c r="B11" s="163" t="s">
        <v>109</v>
      </c>
      <c r="C11" s="163"/>
      <c r="D11" s="174"/>
      <c r="E11" s="174"/>
      <c r="F11" s="335"/>
      <c r="G11" s="121"/>
      <c r="H11" s="121"/>
    </row>
    <row r="12" spans="1:8" ht="30">
      <c r="A12" s="128">
        <v>1</v>
      </c>
      <c r="B12" s="116" t="s">
        <v>289</v>
      </c>
      <c r="C12" s="116" t="s">
        <v>279</v>
      </c>
      <c r="D12" s="129">
        <f>ROUND(+E12/8,2)</f>
        <v>26.63</v>
      </c>
      <c r="E12" s="333">
        <v>213</v>
      </c>
      <c r="F12" s="125">
        <f>+ROUND((230/21)/8*E12,2)</f>
        <v>291.61</v>
      </c>
      <c r="G12" s="121"/>
      <c r="H12" s="121"/>
    </row>
    <row r="13" spans="1:8" ht="45">
      <c r="A13" s="128">
        <v>2</v>
      </c>
      <c r="B13" s="116" t="s">
        <v>289</v>
      </c>
      <c r="C13" s="116" t="s">
        <v>280</v>
      </c>
      <c r="D13" s="129">
        <f>ROUND(+E13/8,2)</f>
        <v>20.25</v>
      </c>
      <c r="E13" s="333">
        <v>162</v>
      </c>
      <c r="F13" s="125">
        <f aca="true" t="shared" si="0" ref="F13:F29">+ROUND((230/21)/8*E13,2)</f>
        <v>221.79</v>
      </c>
      <c r="G13" s="121"/>
      <c r="H13" s="121"/>
    </row>
    <row r="14" spans="1:8" ht="15">
      <c r="A14" s="161"/>
      <c r="B14" s="162" t="s">
        <v>112</v>
      </c>
      <c r="C14" s="163"/>
      <c r="D14" s="174"/>
      <c r="E14" s="174"/>
      <c r="F14" s="243"/>
      <c r="G14" s="121"/>
      <c r="H14" s="121"/>
    </row>
    <row r="15" spans="1:8" ht="30">
      <c r="A15" s="128">
        <v>3</v>
      </c>
      <c r="B15" s="116" t="s">
        <v>289</v>
      </c>
      <c r="C15" s="116" t="s">
        <v>281</v>
      </c>
      <c r="D15" s="129">
        <f>ROUND(+E15/8,2)</f>
        <v>29.88</v>
      </c>
      <c r="E15" s="333">
        <v>239</v>
      </c>
      <c r="F15" s="125">
        <f t="shared" si="0"/>
        <v>327.2</v>
      </c>
      <c r="G15" s="121"/>
      <c r="H15" s="121"/>
    </row>
    <row r="16" spans="1:8" ht="45">
      <c r="A16" s="128">
        <v>4</v>
      </c>
      <c r="B16" s="116" t="s">
        <v>289</v>
      </c>
      <c r="C16" s="116" t="s">
        <v>282</v>
      </c>
      <c r="D16" s="129">
        <f>ROUND(+E16/8,2)</f>
        <v>26.5</v>
      </c>
      <c r="E16" s="333">
        <v>212</v>
      </c>
      <c r="F16" s="125">
        <f t="shared" si="0"/>
        <v>290.24</v>
      </c>
      <c r="G16" s="121"/>
      <c r="H16" s="121"/>
    </row>
    <row r="17" spans="1:8" ht="15">
      <c r="A17" s="161"/>
      <c r="B17" s="162" t="s">
        <v>294</v>
      </c>
      <c r="C17" s="163"/>
      <c r="D17" s="174"/>
      <c r="E17" s="174"/>
      <c r="F17" s="243"/>
      <c r="G17" s="121"/>
      <c r="H17" s="121"/>
    </row>
    <row r="18" spans="1:8" ht="30">
      <c r="A18" s="128">
        <v>5</v>
      </c>
      <c r="B18" s="116" t="s">
        <v>289</v>
      </c>
      <c r="C18" s="116" t="s">
        <v>283</v>
      </c>
      <c r="D18" s="129">
        <f aca="true" t="shared" si="1" ref="D18:D29">ROUND(+E18/8,2)</f>
        <v>27.25</v>
      </c>
      <c r="E18" s="333">
        <v>218</v>
      </c>
      <c r="F18" s="125">
        <f t="shared" si="0"/>
        <v>298.45</v>
      </c>
      <c r="G18" s="121"/>
      <c r="H18" s="121"/>
    </row>
    <row r="19" spans="1:8" ht="30">
      <c r="A19" s="128">
        <v>6</v>
      </c>
      <c r="B19" s="116" t="s">
        <v>289</v>
      </c>
      <c r="C19" s="116" t="s">
        <v>284</v>
      </c>
      <c r="D19" s="129">
        <f t="shared" si="1"/>
        <v>22.5</v>
      </c>
      <c r="E19" s="333">
        <v>180</v>
      </c>
      <c r="F19" s="125">
        <f t="shared" si="0"/>
        <v>246.43</v>
      </c>
      <c r="G19" s="121"/>
      <c r="H19" s="121"/>
    </row>
    <row r="20" spans="1:8" ht="15">
      <c r="A20" s="161"/>
      <c r="B20" s="162" t="s">
        <v>105</v>
      </c>
      <c r="C20" s="163"/>
      <c r="D20" s="164"/>
      <c r="E20" s="164"/>
      <c r="F20" s="243"/>
      <c r="G20" s="121"/>
      <c r="H20" s="121"/>
    </row>
    <row r="21" spans="1:8" ht="15">
      <c r="A21" s="128">
        <v>7</v>
      </c>
      <c r="B21" s="116" t="s">
        <v>289</v>
      </c>
      <c r="C21" s="116" t="s">
        <v>115</v>
      </c>
      <c r="D21" s="129">
        <f t="shared" si="1"/>
        <v>8.75</v>
      </c>
      <c r="E21" s="333">
        <v>70</v>
      </c>
      <c r="F21" s="125">
        <f t="shared" si="0"/>
        <v>95.83</v>
      </c>
      <c r="G21" s="121"/>
      <c r="H21" s="121"/>
    </row>
    <row r="22" spans="1:8" ht="15">
      <c r="A22" s="128">
        <v>8</v>
      </c>
      <c r="B22" s="116" t="s">
        <v>289</v>
      </c>
      <c r="C22" s="116" t="s">
        <v>186</v>
      </c>
      <c r="D22" s="129">
        <f t="shared" si="1"/>
        <v>7.5</v>
      </c>
      <c r="E22" s="333">
        <v>60</v>
      </c>
      <c r="F22" s="125">
        <f t="shared" si="0"/>
        <v>82.14</v>
      </c>
      <c r="G22" s="121"/>
      <c r="H22" s="121"/>
    </row>
    <row r="23" spans="1:8" ht="15">
      <c r="A23" s="128">
        <v>9</v>
      </c>
      <c r="B23" s="116" t="s">
        <v>289</v>
      </c>
      <c r="C23" s="116" t="s">
        <v>159</v>
      </c>
      <c r="D23" s="129">
        <f t="shared" si="1"/>
        <v>6.88</v>
      </c>
      <c r="E23" s="333">
        <v>55</v>
      </c>
      <c r="F23" s="125">
        <f t="shared" si="0"/>
        <v>75.3</v>
      </c>
      <c r="G23" s="121"/>
      <c r="H23" s="121"/>
    </row>
    <row r="24" spans="1:8" ht="15">
      <c r="A24" s="128">
        <v>10</v>
      </c>
      <c r="B24" s="116" t="s">
        <v>289</v>
      </c>
      <c r="C24" s="116" t="s">
        <v>251</v>
      </c>
      <c r="D24" s="129">
        <f t="shared" si="1"/>
        <v>10.25</v>
      </c>
      <c r="E24" s="333">
        <v>82</v>
      </c>
      <c r="F24" s="125">
        <f t="shared" si="0"/>
        <v>112.26</v>
      </c>
      <c r="G24" s="121"/>
      <c r="H24" s="121"/>
    </row>
    <row r="25" spans="1:8" ht="30">
      <c r="A25" s="128">
        <v>11</v>
      </c>
      <c r="B25" s="116" t="s">
        <v>289</v>
      </c>
      <c r="C25" s="116" t="s">
        <v>187</v>
      </c>
      <c r="D25" s="129">
        <f t="shared" si="1"/>
        <v>7.5</v>
      </c>
      <c r="E25" s="333">
        <v>60</v>
      </c>
      <c r="F25" s="125">
        <f t="shared" si="0"/>
        <v>82.14</v>
      </c>
      <c r="G25" s="121"/>
      <c r="H25" s="121"/>
    </row>
    <row r="26" spans="1:8" ht="15">
      <c r="A26" s="161"/>
      <c r="B26" s="162" t="s">
        <v>210</v>
      </c>
      <c r="C26" s="163"/>
      <c r="D26" s="174"/>
      <c r="E26" s="174"/>
      <c r="F26" s="243"/>
      <c r="G26" s="121"/>
      <c r="H26" s="121"/>
    </row>
    <row r="27" spans="1:8" ht="45">
      <c r="A27" s="128">
        <v>12</v>
      </c>
      <c r="B27" s="116" t="s">
        <v>289</v>
      </c>
      <c r="C27" s="116" t="s">
        <v>285</v>
      </c>
      <c r="D27" s="129">
        <f t="shared" si="1"/>
        <v>17.25</v>
      </c>
      <c r="E27" s="333">
        <v>138</v>
      </c>
      <c r="F27" s="125">
        <f t="shared" si="0"/>
        <v>188.93</v>
      </c>
      <c r="G27" s="121"/>
      <c r="H27" s="121"/>
    </row>
    <row r="28" spans="1:8" ht="15">
      <c r="A28" s="128">
        <v>13</v>
      </c>
      <c r="B28" s="116" t="s">
        <v>289</v>
      </c>
      <c r="C28" s="116" t="s">
        <v>286</v>
      </c>
      <c r="D28" s="129">
        <f t="shared" si="1"/>
        <v>17.75</v>
      </c>
      <c r="E28" s="333">
        <v>142</v>
      </c>
      <c r="F28" s="125">
        <f t="shared" si="0"/>
        <v>194.4</v>
      </c>
      <c r="G28" s="121"/>
      <c r="H28" s="121"/>
    </row>
    <row r="29" spans="1:8" ht="45.75" thickBot="1">
      <c r="A29" s="213">
        <v>14</v>
      </c>
      <c r="B29" s="133" t="s">
        <v>289</v>
      </c>
      <c r="C29" s="133" t="s">
        <v>287</v>
      </c>
      <c r="D29" s="252">
        <f t="shared" si="1"/>
        <v>17</v>
      </c>
      <c r="E29" s="334">
        <v>136</v>
      </c>
      <c r="F29" s="125">
        <f t="shared" si="0"/>
        <v>186.19</v>
      </c>
      <c r="G29" s="121"/>
      <c r="H29" s="121"/>
    </row>
    <row r="30" spans="1:6" s="144" customFormat="1" ht="27.75" customHeight="1" thickBot="1">
      <c r="A30" s="159"/>
      <c r="B30" s="160"/>
      <c r="C30" s="160" t="s">
        <v>176</v>
      </c>
      <c r="D30" s="260">
        <f>SUM(D11:D29)</f>
        <v>245.89</v>
      </c>
      <c r="E30" s="260">
        <f>SUM(E11:E29)</f>
        <v>1967</v>
      </c>
      <c r="F30" s="228">
        <f>SUM(F11:F29)</f>
        <v>2692.91</v>
      </c>
    </row>
  </sheetData>
  <sheetProtection/>
  <mergeCells count="9">
    <mergeCell ref="A4:F4"/>
    <mergeCell ref="F8:F10"/>
    <mergeCell ref="A1:F1"/>
    <mergeCell ref="A3:F3"/>
    <mergeCell ref="A6:F6"/>
    <mergeCell ref="A8:A10"/>
    <mergeCell ref="B8:B10"/>
    <mergeCell ref="C8:C10"/>
    <mergeCell ref="D8:E9"/>
  </mergeCells>
  <printOptions/>
  <pageMargins left="0.84" right="0.42" top="0.53" bottom="0.75" header="0.3" footer="0.3"/>
  <pageSetup fitToHeight="1" fitToWidth="1"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L20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11.00390625" style="20" customWidth="1"/>
    <col min="2" max="2" width="17.421875" style="20" customWidth="1"/>
    <col min="3" max="3" width="69.00390625" style="20" customWidth="1"/>
    <col min="4" max="4" width="12.421875" style="20" customWidth="1"/>
    <col min="5" max="5" width="12.8515625" style="20" customWidth="1"/>
    <col min="6" max="6" width="20.281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spans="1:6" ht="15">
      <c r="A5" s="18"/>
      <c r="B5" s="19"/>
      <c r="C5" s="19"/>
      <c r="D5" s="18"/>
      <c r="E5" s="18"/>
      <c r="F5" s="19"/>
    </row>
    <row r="6" spans="1:6" s="112" customFormat="1" ht="15" customHeight="1">
      <c r="A6" s="412" t="s">
        <v>288</v>
      </c>
      <c r="B6" s="412"/>
      <c r="C6" s="412"/>
      <c r="D6" s="412"/>
      <c r="E6" s="412"/>
      <c r="F6" s="412"/>
    </row>
    <row r="7" spans="1:6" s="112" customFormat="1" ht="15.75" thickBot="1">
      <c r="A7" s="113"/>
      <c r="B7" s="114"/>
      <c r="C7" s="114"/>
      <c r="D7" s="113"/>
      <c r="E7" s="113"/>
      <c r="F7" s="114"/>
    </row>
    <row r="8" spans="1:7" s="144" customFormat="1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105.75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12" s="256" customFormat="1" ht="15">
      <c r="A11" s="176"/>
      <c r="B11" s="163" t="s">
        <v>49</v>
      </c>
      <c r="C11" s="163"/>
      <c r="D11" s="174"/>
      <c r="E11" s="174"/>
      <c r="F11" s="165"/>
      <c r="G11" s="313"/>
      <c r="H11" s="313"/>
      <c r="I11" s="313"/>
      <c r="J11" s="313"/>
      <c r="K11" s="313"/>
      <c r="L11" s="255"/>
    </row>
    <row r="12" spans="1:12" s="256" customFormat="1" ht="75">
      <c r="A12" s="296">
        <v>1</v>
      </c>
      <c r="B12" s="297" t="s">
        <v>289</v>
      </c>
      <c r="C12" s="297" t="s">
        <v>413</v>
      </c>
      <c r="D12" s="290">
        <f>ROUND(+E12/8,2)</f>
        <v>15.25</v>
      </c>
      <c r="E12" s="295">
        <v>122</v>
      </c>
      <c r="F12" s="298">
        <f>+ROUND((230/21)/8*E12,2)</f>
        <v>167.02</v>
      </c>
      <c r="G12" s="313"/>
      <c r="H12" s="313"/>
      <c r="I12" s="313"/>
      <c r="J12" s="313"/>
      <c r="K12" s="313"/>
      <c r="L12" s="255"/>
    </row>
    <row r="13" spans="1:12" s="256" customFormat="1" ht="15">
      <c r="A13" s="176"/>
      <c r="B13" s="163" t="s">
        <v>17</v>
      </c>
      <c r="C13" s="163"/>
      <c r="D13" s="164"/>
      <c r="E13" s="164"/>
      <c r="F13" s="175"/>
      <c r="G13" s="313"/>
      <c r="H13" s="313"/>
      <c r="I13" s="313"/>
      <c r="J13" s="313"/>
      <c r="K13" s="313"/>
      <c r="L13" s="255"/>
    </row>
    <row r="14" spans="1:12" s="256" customFormat="1" ht="30">
      <c r="A14" s="296">
        <v>2</v>
      </c>
      <c r="B14" s="297" t="s">
        <v>289</v>
      </c>
      <c r="C14" s="297" t="s">
        <v>414</v>
      </c>
      <c r="D14" s="290">
        <f>ROUND(+E14/8,2)</f>
        <v>12</v>
      </c>
      <c r="E14" s="290">
        <v>96</v>
      </c>
      <c r="F14" s="298">
        <f>+ROUND((230/21)/8*E14,2)</f>
        <v>131.43</v>
      </c>
      <c r="G14" s="313"/>
      <c r="H14" s="313"/>
      <c r="I14" s="313"/>
      <c r="J14" s="313"/>
      <c r="K14" s="313"/>
      <c r="L14" s="255"/>
    </row>
    <row r="15" spans="1:12" s="256" customFormat="1" ht="15">
      <c r="A15" s="176"/>
      <c r="B15" s="163" t="s">
        <v>91</v>
      </c>
      <c r="C15" s="163"/>
      <c r="D15" s="164"/>
      <c r="E15" s="164"/>
      <c r="F15" s="175"/>
      <c r="G15" s="313"/>
      <c r="H15" s="313"/>
      <c r="I15" s="313"/>
      <c r="J15" s="313"/>
      <c r="K15" s="313"/>
      <c r="L15" s="255"/>
    </row>
    <row r="16" spans="1:12" s="256" customFormat="1" ht="45.75" thickBot="1">
      <c r="A16" s="300">
        <v>3</v>
      </c>
      <c r="B16" s="317" t="s">
        <v>289</v>
      </c>
      <c r="C16" s="317" t="s">
        <v>415</v>
      </c>
      <c r="D16" s="291">
        <f>ROUND(+E16/8,2)</f>
        <v>19</v>
      </c>
      <c r="E16" s="336">
        <v>152</v>
      </c>
      <c r="F16" s="298">
        <f>+ROUND((230/21)/8*E16,2)</f>
        <v>208.1</v>
      </c>
      <c r="G16" s="313"/>
      <c r="H16" s="313"/>
      <c r="I16" s="313"/>
      <c r="J16" s="313"/>
      <c r="K16" s="313"/>
      <c r="L16" s="255"/>
    </row>
    <row r="17" spans="1:6" s="144" customFormat="1" ht="27.75" customHeight="1" thickBot="1">
      <c r="A17" s="159"/>
      <c r="B17" s="160"/>
      <c r="C17" s="160" t="s">
        <v>176</v>
      </c>
      <c r="D17" s="260">
        <f>SUM(D12:D16)</f>
        <v>46.25</v>
      </c>
      <c r="E17" s="260">
        <f>SUM(E12:E16)</f>
        <v>370</v>
      </c>
      <c r="F17" s="228">
        <f>SUM(F12:F16)</f>
        <v>506.55000000000007</v>
      </c>
    </row>
    <row r="18" ht="15">
      <c r="A18" s="62"/>
    </row>
    <row r="19" spans="1:6" ht="15">
      <c r="A19" s="62"/>
      <c r="D19" s="31"/>
      <c r="E19" s="31"/>
      <c r="F19" s="31"/>
    </row>
    <row r="20" ht="15">
      <c r="A20" s="62"/>
    </row>
  </sheetData>
  <sheetProtection/>
  <mergeCells count="9">
    <mergeCell ref="F8:F10"/>
    <mergeCell ref="A8:A10"/>
    <mergeCell ref="B8:B10"/>
    <mergeCell ref="C8:C10"/>
    <mergeCell ref="D8:E9"/>
    <mergeCell ref="A1:F1"/>
    <mergeCell ref="A3:F3"/>
    <mergeCell ref="A6:F6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25"/>
  <sheetViews>
    <sheetView zoomScalePageLayoutView="0" workbookViewId="0" topLeftCell="A1">
      <selection activeCell="A1" sqref="A1:IV4"/>
    </sheetView>
  </sheetViews>
  <sheetFormatPr defaultColWidth="9.140625" defaultRowHeight="12.75" customHeight="1"/>
  <cols>
    <col min="1" max="1" width="12.421875" style="20" customWidth="1"/>
    <col min="2" max="2" width="22.00390625" style="20" customWidth="1"/>
    <col min="3" max="3" width="80.00390625" style="20" customWidth="1"/>
    <col min="4" max="4" width="14.8515625" style="20" customWidth="1"/>
    <col min="5" max="5" width="13.57421875" style="20" customWidth="1"/>
    <col min="6" max="6" width="18.281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 customHeight="1">
      <c r="A6" s="412" t="s">
        <v>266</v>
      </c>
      <c r="B6" s="412"/>
      <c r="C6" s="412"/>
      <c r="D6" s="412"/>
      <c r="E6" s="412"/>
      <c r="F6" s="412"/>
    </row>
    <row r="7" spans="3:6" s="112" customFormat="1" ht="15.75" thickBot="1">
      <c r="C7" s="134"/>
      <c r="D7" s="185"/>
      <c r="E7" s="134"/>
      <c r="F7" s="136"/>
    </row>
    <row r="8" spans="1:7" s="144" customFormat="1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105.75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9" s="112" customFormat="1" ht="15">
      <c r="A11" s="344"/>
      <c r="B11" s="101" t="s">
        <v>49</v>
      </c>
      <c r="C11" s="178"/>
      <c r="D11" s="178"/>
      <c r="E11" s="178"/>
      <c r="F11" s="349"/>
      <c r="I11" s="226"/>
    </row>
    <row r="12" spans="1:9" s="112" customFormat="1" ht="45">
      <c r="A12" s="337">
        <v>1</v>
      </c>
      <c r="B12" s="339" t="s">
        <v>289</v>
      </c>
      <c r="C12" s="267" t="s">
        <v>143</v>
      </c>
      <c r="D12" s="340">
        <f>ROUND(+E12/8,0)</f>
        <v>5</v>
      </c>
      <c r="E12" s="343">
        <v>36</v>
      </c>
      <c r="F12" s="298">
        <f>+ROUND((230/21)/8*E12,2)</f>
        <v>49.29</v>
      </c>
      <c r="I12" s="226"/>
    </row>
    <row r="13" spans="1:8" s="112" customFormat="1" ht="45">
      <c r="A13" s="337">
        <v>2</v>
      </c>
      <c r="B13" s="339" t="s">
        <v>289</v>
      </c>
      <c r="C13" s="267" t="s">
        <v>144</v>
      </c>
      <c r="D13" s="340">
        <f>ROUND(+E13/8,0)</f>
        <v>15</v>
      </c>
      <c r="E13" s="282">
        <v>120</v>
      </c>
      <c r="F13" s="298">
        <f>+ROUND((230/21)/8*E13,2)</f>
        <v>164.29</v>
      </c>
      <c r="H13" s="227"/>
    </row>
    <row r="14" spans="1:8" s="112" customFormat="1" ht="15">
      <c r="A14" s="344"/>
      <c r="B14" s="101" t="s">
        <v>17</v>
      </c>
      <c r="C14" s="269"/>
      <c r="D14" s="345"/>
      <c r="E14" s="264"/>
      <c r="F14" s="243"/>
      <c r="H14" s="227"/>
    </row>
    <row r="15" spans="1:6" s="112" customFormat="1" ht="30">
      <c r="A15" s="337">
        <v>3</v>
      </c>
      <c r="B15" s="339" t="s">
        <v>289</v>
      </c>
      <c r="C15" s="267" t="s">
        <v>185</v>
      </c>
      <c r="D15" s="340">
        <f>ROUND(+E15/8,0)</f>
        <v>15</v>
      </c>
      <c r="E15" s="282">
        <v>120</v>
      </c>
      <c r="F15" s="298">
        <f>+ROUND((230/21)/8*E15,2)</f>
        <v>164.29</v>
      </c>
    </row>
    <row r="16" spans="1:6" s="112" customFormat="1" ht="30">
      <c r="A16" s="350"/>
      <c r="B16" s="338"/>
      <c r="C16" s="267" t="s">
        <v>54</v>
      </c>
      <c r="D16" s="340"/>
      <c r="E16" s="282"/>
      <c r="F16" s="105"/>
    </row>
    <row r="17" spans="1:6" s="112" customFormat="1" ht="15">
      <c r="A17" s="337">
        <v>4</v>
      </c>
      <c r="B17" s="339" t="s">
        <v>289</v>
      </c>
      <c r="C17" s="339" t="s">
        <v>416</v>
      </c>
      <c r="D17" s="340">
        <f>ROUND(+E17/8,0)</f>
        <v>14</v>
      </c>
      <c r="E17" s="341">
        <v>112</v>
      </c>
      <c r="F17" s="298">
        <f>+ROUND((230/21)/8*E17,2)</f>
        <v>153.33</v>
      </c>
    </row>
    <row r="18" spans="1:6" s="112" customFormat="1" ht="15">
      <c r="A18" s="344"/>
      <c r="B18" s="101" t="s">
        <v>91</v>
      </c>
      <c r="C18" s="346"/>
      <c r="D18" s="345"/>
      <c r="E18" s="347"/>
      <c r="F18" s="243"/>
    </row>
    <row r="19" spans="1:6" s="112" customFormat="1" ht="15">
      <c r="A19" s="337">
        <v>5</v>
      </c>
      <c r="B19" s="339" t="s">
        <v>289</v>
      </c>
      <c r="C19" s="339" t="s">
        <v>417</v>
      </c>
      <c r="D19" s="340">
        <f>ROUND(+E19/8,0)</f>
        <v>1</v>
      </c>
      <c r="E19" s="343">
        <v>8</v>
      </c>
      <c r="F19" s="298">
        <f>+ROUND((230/21)/8*E19,2)</f>
        <v>10.95</v>
      </c>
    </row>
    <row r="20" spans="1:6" s="112" customFormat="1" ht="30">
      <c r="A20" s="337">
        <v>6</v>
      </c>
      <c r="B20" s="339" t="s">
        <v>289</v>
      </c>
      <c r="C20" s="267" t="s">
        <v>64</v>
      </c>
      <c r="D20" s="340">
        <f>ROUND(+E20/8,0)</f>
        <v>5</v>
      </c>
      <c r="E20" s="343">
        <v>36</v>
      </c>
      <c r="F20" s="298">
        <f>+ROUND((230/21)/8*E20,2)</f>
        <v>49.29</v>
      </c>
    </row>
    <row r="21" spans="1:6" s="112" customFormat="1" ht="15">
      <c r="A21" s="344"/>
      <c r="B21" s="101" t="s">
        <v>120</v>
      </c>
      <c r="C21" s="269"/>
      <c r="D21" s="345"/>
      <c r="E21" s="348"/>
      <c r="F21" s="243"/>
    </row>
    <row r="22" spans="1:6" s="112" customFormat="1" ht="15">
      <c r="A22" s="342">
        <v>7</v>
      </c>
      <c r="B22" s="339" t="s">
        <v>289</v>
      </c>
      <c r="C22" s="267" t="s">
        <v>188</v>
      </c>
      <c r="D22" s="340">
        <f>ROUND(+E22/8,0)</f>
        <v>3</v>
      </c>
      <c r="E22" s="282">
        <v>24</v>
      </c>
      <c r="F22" s="298">
        <f>+ROUND((230/21)/8*E22,2)</f>
        <v>32.86</v>
      </c>
    </row>
    <row r="23" spans="1:6" s="112" customFormat="1" ht="30">
      <c r="A23" s="337">
        <v>8</v>
      </c>
      <c r="B23" s="339" t="s">
        <v>289</v>
      </c>
      <c r="C23" s="267" t="s">
        <v>265</v>
      </c>
      <c r="D23" s="340">
        <f>ROUND(+E23/8,0)</f>
        <v>11</v>
      </c>
      <c r="E23" s="282">
        <v>84</v>
      </c>
      <c r="F23" s="298">
        <f>+ROUND((230/21)/8*E23,2)</f>
        <v>115</v>
      </c>
    </row>
    <row r="24" spans="1:6" s="112" customFormat="1" ht="33.75" customHeight="1" thickBot="1">
      <c r="A24" s="351">
        <v>9</v>
      </c>
      <c r="B24" s="352" t="s">
        <v>289</v>
      </c>
      <c r="C24" s="268" t="s">
        <v>264</v>
      </c>
      <c r="D24" s="353">
        <f>ROUND(+E24/8,0)</f>
        <v>5</v>
      </c>
      <c r="E24" s="354">
        <v>36</v>
      </c>
      <c r="F24" s="298">
        <f>+ROUND((230/21)/8*E24,2)</f>
        <v>49.29</v>
      </c>
    </row>
    <row r="25" spans="1:6" s="144" customFormat="1" ht="27.75" customHeight="1" thickBot="1">
      <c r="A25" s="159"/>
      <c r="B25" s="160"/>
      <c r="C25" s="160" t="s">
        <v>176</v>
      </c>
      <c r="D25" s="260">
        <f>SUM(D12:D24)</f>
        <v>74</v>
      </c>
      <c r="E25" s="260">
        <f>SUM(E12:E24)</f>
        <v>576</v>
      </c>
      <c r="F25" s="228">
        <f>SUM(F12:F24)</f>
        <v>788.59</v>
      </c>
    </row>
  </sheetData>
  <sheetProtection/>
  <mergeCells count="9">
    <mergeCell ref="A4:F4"/>
    <mergeCell ref="A1:F1"/>
    <mergeCell ref="A3:F3"/>
    <mergeCell ref="F8:F10"/>
    <mergeCell ref="A8:A10"/>
    <mergeCell ref="B8:B10"/>
    <mergeCell ref="C8:C10"/>
    <mergeCell ref="D8:E9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39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11.00390625" style="20" bestFit="1" customWidth="1"/>
    <col min="2" max="2" width="17.140625" style="20" customWidth="1"/>
    <col min="3" max="3" width="69.00390625" style="20" customWidth="1"/>
    <col min="4" max="4" width="13.140625" style="20" customWidth="1"/>
    <col min="5" max="5" width="12.57421875" style="20" customWidth="1"/>
    <col min="6" max="6" width="18.1406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 customHeight="1">
      <c r="A6" s="411" t="s">
        <v>263</v>
      </c>
      <c r="B6" s="411"/>
      <c r="C6" s="411"/>
      <c r="D6" s="411"/>
      <c r="E6" s="411"/>
      <c r="F6" s="411"/>
    </row>
    <row r="7" spans="1:6" s="112" customFormat="1" ht="15.75" thickBot="1">
      <c r="A7" s="134"/>
      <c r="B7" s="136"/>
      <c r="C7" s="185"/>
      <c r="D7" s="185"/>
      <c r="E7" s="134"/>
      <c r="F7" s="136"/>
    </row>
    <row r="8" spans="1:7" s="144" customFormat="1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105.75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12" s="256" customFormat="1" ht="15">
      <c r="A11" s="161"/>
      <c r="B11" s="162" t="s">
        <v>109</v>
      </c>
      <c r="C11" s="163"/>
      <c r="D11" s="235"/>
      <c r="E11" s="235"/>
      <c r="F11" s="175"/>
      <c r="G11" s="313"/>
      <c r="H11" s="313"/>
      <c r="I11" s="313"/>
      <c r="J11" s="313"/>
      <c r="K11" s="313"/>
      <c r="L11" s="255"/>
    </row>
    <row r="12" spans="1:12" s="256" customFormat="1" ht="30">
      <c r="A12" s="296">
        <v>1</v>
      </c>
      <c r="B12" s="355" t="s">
        <v>289</v>
      </c>
      <c r="C12" s="356" t="s">
        <v>418</v>
      </c>
      <c r="D12" s="15">
        <f aca="true" t="shared" si="0" ref="D12:D17">ROUND(+E12/8,0)</f>
        <v>15</v>
      </c>
      <c r="E12" s="290">
        <v>120</v>
      </c>
      <c r="F12" s="298">
        <f aca="true" t="shared" si="1" ref="F12:F38">+ROUND((230/21)/8*E12,2)</f>
        <v>164.29</v>
      </c>
      <c r="G12" s="313"/>
      <c r="H12" s="313"/>
      <c r="I12" s="313"/>
      <c r="J12" s="313"/>
      <c r="K12" s="313"/>
      <c r="L12" s="255"/>
    </row>
    <row r="13" spans="1:12" s="256" customFormat="1" ht="15">
      <c r="A13" s="315">
        <v>2</v>
      </c>
      <c r="B13" s="355" t="s">
        <v>289</v>
      </c>
      <c r="C13" s="356" t="s">
        <v>137</v>
      </c>
      <c r="D13" s="15">
        <f t="shared" si="0"/>
        <v>10</v>
      </c>
      <c r="E13" s="290">
        <v>80</v>
      </c>
      <c r="F13" s="298">
        <f t="shared" si="1"/>
        <v>109.52</v>
      </c>
      <c r="G13" s="313"/>
      <c r="H13" s="313"/>
      <c r="I13" s="313"/>
      <c r="J13" s="313"/>
      <c r="K13" s="313"/>
      <c r="L13" s="255"/>
    </row>
    <row r="14" spans="1:12" s="256" customFormat="1" ht="15">
      <c r="A14" s="315">
        <v>3</v>
      </c>
      <c r="B14" s="355" t="s">
        <v>289</v>
      </c>
      <c r="C14" s="356" t="s">
        <v>35</v>
      </c>
      <c r="D14" s="15">
        <f t="shared" si="0"/>
        <v>10</v>
      </c>
      <c r="E14" s="290">
        <v>80</v>
      </c>
      <c r="F14" s="298">
        <f t="shared" si="1"/>
        <v>109.52</v>
      </c>
      <c r="G14" s="313"/>
      <c r="H14" s="313"/>
      <c r="I14" s="313"/>
      <c r="J14" s="313"/>
      <c r="K14" s="313"/>
      <c r="L14" s="255"/>
    </row>
    <row r="15" spans="1:12" s="256" customFormat="1" ht="45">
      <c r="A15" s="315">
        <v>4</v>
      </c>
      <c r="B15" s="355" t="s">
        <v>289</v>
      </c>
      <c r="C15" s="356" t="s">
        <v>419</v>
      </c>
      <c r="D15" s="15">
        <f t="shared" si="0"/>
        <v>10</v>
      </c>
      <c r="E15" s="290">
        <v>80</v>
      </c>
      <c r="F15" s="298">
        <f t="shared" si="1"/>
        <v>109.52</v>
      </c>
      <c r="G15" s="313"/>
      <c r="H15" s="313"/>
      <c r="I15" s="313"/>
      <c r="J15" s="313"/>
      <c r="K15" s="313"/>
      <c r="L15" s="255"/>
    </row>
    <row r="16" spans="1:12" s="256" customFormat="1" ht="30">
      <c r="A16" s="315">
        <v>5</v>
      </c>
      <c r="B16" s="355" t="s">
        <v>289</v>
      </c>
      <c r="C16" s="356" t="s">
        <v>138</v>
      </c>
      <c r="D16" s="15">
        <f t="shared" si="0"/>
        <v>10</v>
      </c>
      <c r="E16" s="290">
        <v>80</v>
      </c>
      <c r="F16" s="298">
        <f t="shared" si="1"/>
        <v>109.52</v>
      </c>
      <c r="G16" s="313"/>
      <c r="H16" s="313"/>
      <c r="I16" s="313"/>
      <c r="J16" s="313"/>
      <c r="K16" s="313"/>
      <c r="L16" s="255"/>
    </row>
    <row r="17" spans="1:12" s="256" customFormat="1" ht="30">
      <c r="A17" s="315">
        <v>6</v>
      </c>
      <c r="B17" s="355" t="s">
        <v>289</v>
      </c>
      <c r="C17" s="356" t="s">
        <v>10</v>
      </c>
      <c r="D17" s="15">
        <f t="shared" si="0"/>
        <v>20</v>
      </c>
      <c r="E17" s="290">
        <v>160</v>
      </c>
      <c r="F17" s="298">
        <f t="shared" si="1"/>
        <v>219.05</v>
      </c>
      <c r="G17" s="313"/>
      <c r="H17" s="313"/>
      <c r="I17" s="313"/>
      <c r="J17" s="313"/>
      <c r="K17" s="313"/>
      <c r="L17" s="255"/>
    </row>
    <row r="18" spans="1:12" s="256" customFormat="1" ht="15">
      <c r="A18" s="161"/>
      <c r="B18" s="162" t="s">
        <v>17</v>
      </c>
      <c r="C18" s="163"/>
      <c r="D18" s="235"/>
      <c r="E18" s="235"/>
      <c r="F18" s="175"/>
      <c r="G18" s="313"/>
      <c r="H18" s="313"/>
      <c r="I18" s="313"/>
      <c r="J18" s="313"/>
      <c r="K18" s="313"/>
      <c r="L18" s="255"/>
    </row>
    <row r="19" spans="1:12" s="256" customFormat="1" ht="15">
      <c r="A19" s="315">
        <v>7</v>
      </c>
      <c r="B19" s="355" t="s">
        <v>289</v>
      </c>
      <c r="C19" s="356" t="s">
        <v>291</v>
      </c>
      <c r="D19" s="15">
        <f aca="true" t="shared" si="2" ref="D19:D24">ROUND(+E19/8,0)</f>
        <v>10</v>
      </c>
      <c r="E19" s="290">
        <v>80</v>
      </c>
      <c r="F19" s="298">
        <f t="shared" si="1"/>
        <v>109.52</v>
      </c>
      <c r="G19" s="313"/>
      <c r="H19" s="313"/>
      <c r="I19" s="313"/>
      <c r="J19" s="313"/>
      <c r="K19" s="313"/>
      <c r="L19" s="255"/>
    </row>
    <row r="20" spans="1:12" s="256" customFormat="1" ht="30">
      <c r="A20" s="315">
        <v>8</v>
      </c>
      <c r="B20" s="355" t="s">
        <v>289</v>
      </c>
      <c r="C20" s="356" t="s">
        <v>420</v>
      </c>
      <c r="D20" s="15">
        <f t="shared" si="2"/>
        <v>15</v>
      </c>
      <c r="E20" s="290">
        <v>120</v>
      </c>
      <c r="F20" s="298">
        <f t="shared" si="1"/>
        <v>164.29</v>
      </c>
      <c r="G20" s="313"/>
      <c r="H20" s="313"/>
      <c r="I20" s="313"/>
      <c r="J20" s="313"/>
      <c r="K20" s="313"/>
      <c r="L20" s="255"/>
    </row>
    <row r="21" spans="1:12" s="256" customFormat="1" ht="15">
      <c r="A21" s="315">
        <v>9</v>
      </c>
      <c r="B21" s="355" t="s">
        <v>289</v>
      </c>
      <c r="C21" s="356" t="s">
        <v>292</v>
      </c>
      <c r="D21" s="15">
        <f t="shared" si="2"/>
        <v>10</v>
      </c>
      <c r="E21" s="290">
        <v>80</v>
      </c>
      <c r="F21" s="298">
        <f t="shared" si="1"/>
        <v>109.52</v>
      </c>
      <c r="G21" s="313"/>
      <c r="H21" s="313"/>
      <c r="I21" s="313"/>
      <c r="J21" s="313"/>
      <c r="K21" s="313"/>
      <c r="L21" s="255"/>
    </row>
    <row r="22" spans="1:12" s="256" customFormat="1" ht="30">
      <c r="A22" s="315">
        <v>10</v>
      </c>
      <c r="B22" s="355" t="s">
        <v>289</v>
      </c>
      <c r="C22" s="356" t="s">
        <v>421</v>
      </c>
      <c r="D22" s="15">
        <f t="shared" si="2"/>
        <v>10</v>
      </c>
      <c r="E22" s="290">
        <v>80</v>
      </c>
      <c r="F22" s="298">
        <f t="shared" si="1"/>
        <v>109.52</v>
      </c>
      <c r="G22" s="313"/>
      <c r="H22" s="313"/>
      <c r="I22" s="313"/>
      <c r="J22" s="313"/>
      <c r="K22" s="313"/>
      <c r="L22" s="255"/>
    </row>
    <row r="23" spans="1:12" s="256" customFormat="1" ht="15">
      <c r="A23" s="315">
        <v>11</v>
      </c>
      <c r="B23" s="355" t="s">
        <v>289</v>
      </c>
      <c r="C23" s="356" t="s">
        <v>290</v>
      </c>
      <c r="D23" s="15">
        <f t="shared" si="2"/>
        <v>10</v>
      </c>
      <c r="E23" s="290">
        <v>80</v>
      </c>
      <c r="F23" s="298">
        <f t="shared" si="1"/>
        <v>109.52</v>
      </c>
      <c r="G23" s="313"/>
      <c r="H23" s="313"/>
      <c r="I23" s="313"/>
      <c r="J23" s="313"/>
      <c r="K23" s="313"/>
      <c r="L23" s="255"/>
    </row>
    <row r="24" spans="1:12" s="256" customFormat="1" ht="30">
      <c r="A24" s="315">
        <v>12</v>
      </c>
      <c r="B24" s="355" t="s">
        <v>289</v>
      </c>
      <c r="C24" s="356" t="s">
        <v>193</v>
      </c>
      <c r="D24" s="15">
        <f t="shared" si="2"/>
        <v>20</v>
      </c>
      <c r="E24" s="290">
        <v>160</v>
      </c>
      <c r="F24" s="298">
        <f t="shared" si="1"/>
        <v>219.05</v>
      </c>
      <c r="G24" s="313"/>
      <c r="H24" s="313"/>
      <c r="I24" s="313"/>
      <c r="J24" s="313"/>
      <c r="K24" s="313"/>
      <c r="L24" s="255"/>
    </row>
    <row r="25" spans="1:12" s="256" customFormat="1" ht="15">
      <c r="A25" s="161"/>
      <c r="B25" s="162" t="s">
        <v>91</v>
      </c>
      <c r="C25" s="163"/>
      <c r="D25" s="235"/>
      <c r="E25" s="235"/>
      <c r="F25" s="175"/>
      <c r="G25" s="313"/>
      <c r="H25" s="313"/>
      <c r="I25" s="313"/>
      <c r="J25" s="313"/>
      <c r="K25" s="313"/>
      <c r="L25" s="255"/>
    </row>
    <row r="26" spans="1:12" s="256" customFormat="1" ht="15">
      <c r="A26" s="315">
        <v>13</v>
      </c>
      <c r="B26" s="355" t="s">
        <v>289</v>
      </c>
      <c r="C26" s="356" t="s">
        <v>194</v>
      </c>
      <c r="D26" s="15">
        <f aca="true" t="shared" si="3" ref="D26:D31">ROUND(+E26/8,0)</f>
        <v>10</v>
      </c>
      <c r="E26" s="290">
        <v>80</v>
      </c>
      <c r="F26" s="298">
        <f t="shared" si="1"/>
        <v>109.52</v>
      </c>
      <c r="G26" s="313"/>
      <c r="H26" s="313"/>
      <c r="I26" s="313"/>
      <c r="J26" s="313"/>
      <c r="K26" s="313"/>
      <c r="L26" s="255"/>
    </row>
    <row r="27" spans="1:12" s="256" customFormat="1" ht="30">
      <c r="A27" s="315">
        <v>14</v>
      </c>
      <c r="B27" s="355" t="s">
        <v>289</v>
      </c>
      <c r="C27" s="356" t="s">
        <v>422</v>
      </c>
      <c r="D27" s="15">
        <f t="shared" si="3"/>
        <v>15</v>
      </c>
      <c r="E27" s="290">
        <v>120</v>
      </c>
      <c r="F27" s="298">
        <f t="shared" si="1"/>
        <v>164.29</v>
      </c>
      <c r="G27" s="313"/>
      <c r="H27" s="313"/>
      <c r="I27" s="313"/>
      <c r="J27" s="313"/>
      <c r="K27" s="313"/>
      <c r="L27" s="255"/>
    </row>
    <row r="28" spans="1:12" s="256" customFormat="1" ht="15">
      <c r="A28" s="315">
        <v>15</v>
      </c>
      <c r="B28" s="355" t="s">
        <v>289</v>
      </c>
      <c r="C28" s="356" t="s">
        <v>81</v>
      </c>
      <c r="D28" s="15">
        <f t="shared" si="3"/>
        <v>10</v>
      </c>
      <c r="E28" s="290">
        <v>80</v>
      </c>
      <c r="F28" s="298">
        <f t="shared" si="1"/>
        <v>109.52</v>
      </c>
      <c r="G28" s="313"/>
      <c r="H28" s="313"/>
      <c r="I28" s="313"/>
      <c r="J28" s="313"/>
      <c r="K28" s="313"/>
      <c r="L28" s="255"/>
    </row>
    <row r="29" spans="1:12" s="256" customFormat="1" ht="30">
      <c r="A29" s="315">
        <v>16</v>
      </c>
      <c r="B29" s="355" t="s">
        <v>289</v>
      </c>
      <c r="C29" s="356" t="s">
        <v>423</v>
      </c>
      <c r="D29" s="15">
        <f t="shared" si="3"/>
        <v>10</v>
      </c>
      <c r="E29" s="290">
        <v>80</v>
      </c>
      <c r="F29" s="298">
        <f t="shared" si="1"/>
        <v>109.52</v>
      </c>
      <c r="G29" s="313"/>
      <c r="H29" s="313"/>
      <c r="I29" s="313"/>
      <c r="J29" s="313"/>
      <c r="K29" s="313"/>
      <c r="L29" s="255"/>
    </row>
    <row r="30" spans="1:12" s="256" customFormat="1" ht="15">
      <c r="A30" s="315">
        <v>17</v>
      </c>
      <c r="B30" s="355" t="s">
        <v>289</v>
      </c>
      <c r="C30" s="356" t="s">
        <v>82</v>
      </c>
      <c r="D30" s="15">
        <f t="shared" si="3"/>
        <v>10</v>
      </c>
      <c r="E30" s="290">
        <v>80</v>
      </c>
      <c r="F30" s="298">
        <f t="shared" si="1"/>
        <v>109.52</v>
      </c>
      <c r="G30" s="313"/>
      <c r="H30" s="313"/>
      <c r="I30" s="313"/>
      <c r="J30" s="313"/>
      <c r="K30" s="313"/>
      <c r="L30" s="255"/>
    </row>
    <row r="31" spans="1:12" s="256" customFormat="1" ht="30">
      <c r="A31" s="315">
        <v>18</v>
      </c>
      <c r="B31" s="355" t="s">
        <v>289</v>
      </c>
      <c r="C31" s="356" t="s">
        <v>424</v>
      </c>
      <c r="D31" s="15">
        <f t="shared" si="3"/>
        <v>20</v>
      </c>
      <c r="E31" s="290">
        <v>160</v>
      </c>
      <c r="F31" s="298">
        <f t="shared" si="1"/>
        <v>219.05</v>
      </c>
      <c r="G31" s="313"/>
      <c r="H31" s="313"/>
      <c r="I31" s="313"/>
      <c r="J31" s="313"/>
      <c r="K31" s="313"/>
      <c r="L31" s="255"/>
    </row>
    <row r="32" spans="1:12" s="256" customFormat="1" ht="15">
      <c r="A32" s="161"/>
      <c r="B32" s="162" t="s">
        <v>120</v>
      </c>
      <c r="C32" s="163"/>
      <c r="D32" s="235"/>
      <c r="E32" s="235"/>
      <c r="F32" s="175"/>
      <c r="G32" s="313"/>
      <c r="H32" s="313"/>
      <c r="I32" s="313"/>
      <c r="J32" s="313"/>
      <c r="K32" s="313"/>
      <c r="L32" s="255"/>
    </row>
    <row r="33" spans="1:12" s="256" customFormat="1" ht="30">
      <c r="A33" s="315">
        <v>19</v>
      </c>
      <c r="B33" s="355" t="s">
        <v>289</v>
      </c>
      <c r="C33" s="356" t="s">
        <v>425</v>
      </c>
      <c r="D33" s="15">
        <f aca="true" t="shared" si="4" ref="D33:D38">ROUND(+E33/8,0)</f>
        <v>15</v>
      </c>
      <c r="E33" s="290">
        <v>120</v>
      </c>
      <c r="F33" s="298">
        <f t="shared" si="1"/>
        <v>164.29</v>
      </c>
      <c r="G33" s="313"/>
      <c r="H33" s="313"/>
      <c r="I33" s="313"/>
      <c r="J33" s="313"/>
      <c r="K33" s="313"/>
      <c r="L33" s="255"/>
    </row>
    <row r="34" spans="1:12" s="256" customFormat="1" ht="30">
      <c r="A34" s="315">
        <v>20</v>
      </c>
      <c r="B34" s="355" t="s">
        <v>289</v>
      </c>
      <c r="C34" s="356" t="s">
        <v>426</v>
      </c>
      <c r="D34" s="15">
        <f t="shared" si="4"/>
        <v>20</v>
      </c>
      <c r="E34" s="290">
        <v>160</v>
      </c>
      <c r="F34" s="298">
        <f t="shared" si="1"/>
        <v>219.05</v>
      </c>
      <c r="G34" s="313"/>
      <c r="H34" s="313"/>
      <c r="I34" s="313"/>
      <c r="J34" s="313"/>
      <c r="K34" s="313"/>
      <c r="L34" s="255"/>
    </row>
    <row r="35" spans="1:12" s="256" customFormat="1" ht="30">
      <c r="A35" s="357">
        <v>21</v>
      </c>
      <c r="B35" s="355" t="s">
        <v>289</v>
      </c>
      <c r="C35" s="356" t="s">
        <v>427</v>
      </c>
      <c r="D35" s="15">
        <f t="shared" si="4"/>
        <v>10</v>
      </c>
      <c r="E35" s="290">
        <v>80</v>
      </c>
      <c r="F35" s="298">
        <f t="shared" si="1"/>
        <v>109.52</v>
      </c>
      <c r="G35" s="313"/>
      <c r="H35" s="313"/>
      <c r="I35" s="313"/>
      <c r="J35" s="313"/>
      <c r="K35" s="313"/>
      <c r="L35" s="255"/>
    </row>
    <row r="36" spans="1:12" s="256" customFormat="1" ht="15">
      <c r="A36" s="357">
        <v>22</v>
      </c>
      <c r="B36" s="358" t="s">
        <v>289</v>
      </c>
      <c r="C36" s="328" t="s">
        <v>50</v>
      </c>
      <c r="D36" s="15">
        <f t="shared" si="4"/>
        <v>10</v>
      </c>
      <c r="E36" s="359">
        <v>80</v>
      </c>
      <c r="F36" s="298">
        <f t="shared" si="1"/>
        <v>109.52</v>
      </c>
      <c r="G36" s="313"/>
      <c r="H36" s="313"/>
      <c r="I36" s="313"/>
      <c r="J36" s="313"/>
      <c r="K36" s="313"/>
      <c r="L36" s="255"/>
    </row>
    <row r="37" spans="1:12" s="256" customFormat="1" ht="45">
      <c r="A37" s="357">
        <v>23</v>
      </c>
      <c r="B37" s="358" t="s">
        <v>289</v>
      </c>
      <c r="C37" s="328" t="s">
        <v>428</v>
      </c>
      <c r="D37" s="15">
        <f t="shared" si="4"/>
        <v>20</v>
      </c>
      <c r="E37" s="359">
        <v>160</v>
      </c>
      <c r="F37" s="298">
        <f t="shared" si="1"/>
        <v>219.05</v>
      </c>
      <c r="G37" s="313"/>
      <c r="H37" s="313"/>
      <c r="I37" s="313"/>
      <c r="J37" s="313"/>
      <c r="K37" s="313"/>
      <c r="L37" s="255"/>
    </row>
    <row r="38" spans="1:12" s="256" customFormat="1" ht="30.75" thickBot="1">
      <c r="A38" s="360">
        <v>24</v>
      </c>
      <c r="B38" s="361" t="s">
        <v>289</v>
      </c>
      <c r="C38" s="362" t="s">
        <v>429</v>
      </c>
      <c r="D38" s="363">
        <f t="shared" si="4"/>
        <v>15</v>
      </c>
      <c r="E38" s="364">
        <v>120</v>
      </c>
      <c r="F38" s="298">
        <f t="shared" si="1"/>
        <v>164.29</v>
      </c>
      <c r="G38" s="313"/>
      <c r="H38" s="313"/>
      <c r="I38" s="313"/>
      <c r="J38" s="313"/>
      <c r="K38" s="313"/>
      <c r="L38" s="255"/>
    </row>
    <row r="39" spans="1:6" s="144" customFormat="1" ht="27.75" customHeight="1" thickBot="1">
      <c r="A39" s="159"/>
      <c r="B39" s="160"/>
      <c r="C39" s="160" t="s">
        <v>176</v>
      </c>
      <c r="D39" s="260">
        <f>SUM(D11:D38)</f>
        <v>315</v>
      </c>
      <c r="E39" s="260">
        <f>SUM(E11:E38)</f>
        <v>2520</v>
      </c>
      <c r="F39" s="228">
        <f>SUM(F11:F38)</f>
        <v>3449.9800000000005</v>
      </c>
    </row>
  </sheetData>
  <sheetProtection/>
  <mergeCells count="9">
    <mergeCell ref="F8:F10"/>
    <mergeCell ref="A8:A10"/>
    <mergeCell ref="B8:B10"/>
    <mergeCell ref="C8:C10"/>
    <mergeCell ref="D8:E9"/>
    <mergeCell ref="A1:F1"/>
    <mergeCell ref="A3:F3"/>
    <mergeCell ref="A6:F6"/>
    <mergeCell ref="A4:F4"/>
  </mergeCells>
  <printOptions/>
  <pageMargins left="0.64" right="0.25" top="0.28" bottom="0.26" header="0.3" footer="0.3"/>
  <pageSetup fitToHeight="0" fitToWidth="1" horizontalDpi="600" verticalDpi="600" orientation="portrait" paperSize="9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1">
      <selection activeCell="I2" sqref="I2:J3"/>
    </sheetView>
  </sheetViews>
  <sheetFormatPr defaultColWidth="9.140625" defaultRowHeight="15"/>
  <cols>
    <col min="1" max="1" width="11.00390625" style="2" bestFit="1" customWidth="1"/>
    <col min="2" max="2" width="17.8515625" style="2" customWidth="1"/>
    <col min="3" max="3" width="79.28125" style="2" customWidth="1"/>
    <col min="4" max="4" width="13.140625" style="2" customWidth="1"/>
    <col min="5" max="5" width="12.57421875" style="2" customWidth="1"/>
    <col min="6" max="6" width="22.7109375" style="2" customWidth="1"/>
    <col min="7" max="16384" width="9.140625" style="2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10" s="114" customFormat="1" ht="20.25" customHeight="1">
      <c r="A2" s="14"/>
      <c r="B2" s="14"/>
      <c r="C2" s="14"/>
      <c r="D2" s="14"/>
      <c r="E2" s="14"/>
      <c r="F2" s="14"/>
      <c r="G2" s="111"/>
      <c r="I2" s="9">
        <v>5200</v>
      </c>
      <c r="J2" s="2"/>
    </row>
    <row r="3" spans="1:10" s="114" customFormat="1" ht="15" customHeight="1">
      <c r="A3" s="426" t="s">
        <v>394</v>
      </c>
      <c r="B3" s="426"/>
      <c r="C3" s="426"/>
      <c r="D3" s="426"/>
      <c r="E3" s="426"/>
      <c r="F3" s="426"/>
      <c r="G3" s="14"/>
      <c r="I3" s="5">
        <f>+I2/12</f>
        <v>433.3333333333333</v>
      </c>
      <c r="J3" s="5">
        <f>+I3*1.95585</f>
        <v>847.535</v>
      </c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5" s="112" customFormat="1" ht="15">
      <c r="A6" s="134"/>
      <c r="B6" s="136"/>
      <c r="C6" s="134" t="s">
        <v>263</v>
      </c>
      <c r="D6" s="185"/>
      <c r="E6" s="134"/>
    </row>
    <row r="7" spans="1:6" s="114" customFormat="1" ht="15.75" thickBot="1">
      <c r="A7" s="113"/>
      <c r="D7" s="113"/>
      <c r="E7" s="113"/>
      <c r="F7" s="40" t="s">
        <v>195</v>
      </c>
    </row>
    <row r="8" spans="1:7" s="144" customFormat="1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105.75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12" s="256" customFormat="1" ht="15">
      <c r="A11" s="161"/>
      <c r="B11" s="162" t="s">
        <v>109</v>
      </c>
      <c r="C11" s="163"/>
      <c r="D11" s="235"/>
      <c r="E11" s="235"/>
      <c r="F11" s="175"/>
      <c r="G11" s="313"/>
      <c r="H11" s="313"/>
      <c r="I11" s="313"/>
      <c r="J11" s="313"/>
      <c r="K11" s="313"/>
      <c r="L11" s="255"/>
    </row>
    <row r="12" spans="1:12" s="256" customFormat="1" ht="30">
      <c r="A12" s="296">
        <v>1</v>
      </c>
      <c r="B12" s="355" t="s">
        <v>289</v>
      </c>
      <c r="C12" s="356" t="s">
        <v>418</v>
      </c>
      <c r="D12" s="15">
        <f aca="true" t="shared" si="0" ref="D12:D17">ROUND(+E12/8,0)</f>
        <v>15</v>
      </c>
      <c r="E12" s="290">
        <v>120</v>
      </c>
      <c r="F12" s="215">
        <f aca="true" t="shared" si="1" ref="F12:F17">+ROUND((847.53/21)*D12,2)</f>
        <v>605.38</v>
      </c>
      <c r="G12" s="313"/>
      <c r="H12" s="313"/>
      <c r="I12" s="313"/>
      <c r="J12" s="313"/>
      <c r="K12" s="313"/>
      <c r="L12" s="255"/>
    </row>
    <row r="13" spans="1:12" s="256" customFormat="1" ht="15">
      <c r="A13" s="315">
        <v>2</v>
      </c>
      <c r="B13" s="355" t="s">
        <v>289</v>
      </c>
      <c r="C13" s="356" t="s">
        <v>137</v>
      </c>
      <c r="D13" s="15">
        <f t="shared" si="0"/>
        <v>10</v>
      </c>
      <c r="E13" s="290">
        <v>80</v>
      </c>
      <c r="F13" s="215">
        <f t="shared" si="1"/>
        <v>403.59</v>
      </c>
      <c r="G13" s="313"/>
      <c r="H13" s="313"/>
      <c r="I13" s="313"/>
      <c r="J13" s="313"/>
      <c r="K13" s="313"/>
      <c r="L13" s="255"/>
    </row>
    <row r="14" spans="1:12" s="256" customFormat="1" ht="15">
      <c r="A14" s="315">
        <v>3</v>
      </c>
      <c r="B14" s="355" t="s">
        <v>289</v>
      </c>
      <c r="C14" s="356" t="s">
        <v>35</v>
      </c>
      <c r="D14" s="15">
        <f t="shared" si="0"/>
        <v>10</v>
      </c>
      <c r="E14" s="290">
        <v>80</v>
      </c>
      <c r="F14" s="215">
        <f t="shared" si="1"/>
        <v>403.59</v>
      </c>
      <c r="G14" s="313"/>
      <c r="H14" s="313"/>
      <c r="I14" s="313"/>
      <c r="J14" s="313"/>
      <c r="K14" s="313"/>
      <c r="L14" s="255"/>
    </row>
    <row r="15" spans="1:12" s="256" customFormat="1" ht="30">
      <c r="A15" s="315">
        <v>4</v>
      </c>
      <c r="B15" s="355" t="s">
        <v>289</v>
      </c>
      <c r="C15" s="356" t="s">
        <v>419</v>
      </c>
      <c r="D15" s="15">
        <f t="shared" si="0"/>
        <v>10</v>
      </c>
      <c r="E15" s="290">
        <v>80</v>
      </c>
      <c r="F15" s="215">
        <f t="shared" si="1"/>
        <v>403.59</v>
      </c>
      <c r="G15" s="313"/>
      <c r="H15" s="313"/>
      <c r="I15" s="313"/>
      <c r="J15" s="313"/>
      <c r="K15" s="313"/>
      <c r="L15" s="255"/>
    </row>
    <row r="16" spans="1:12" s="256" customFormat="1" ht="15">
      <c r="A16" s="315">
        <v>5</v>
      </c>
      <c r="B16" s="355" t="s">
        <v>289</v>
      </c>
      <c r="C16" s="356" t="s">
        <v>138</v>
      </c>
      <c r="D16" s="15">
        <f t="shared" si="0"/>
        <v>10</v>
      </c>
      <c r="E16" s="290">
        <v>80</v>
      </c>
      <c r="F16" s="215">
        <f t="shared" si="1"/>
        <v>403.59</v>
      </c>
      <c r="G16" s="313"/>
      <c r="H16" s="313"/>
      <c r="I16" s="313"/>
      <c r="J16" s="313"/>
      <c r="K16" s="313"/>
      <c r="L16" s="255"/>
    </row>
    <row r="17" spans="1:12" s="256" customFormat="1" ht="30">
      <c r="A17" s="315">
        <v>6</v>
      </c>
      <c r="B17" s="355" t="s">
        <v>289</v>
      </c>
      <c r="C17" s="356" t="s">
        <v>10</v>
      </c>
      <c r="D17" s="15">
        <f t="shared" si="0"/>
        <v>20</v>
      </c>
      <c r="E17" s="290">
        <v>160</v>
      </c>
      <c r="F17" s="215">
        <f t="shared" si="1"/>
        <v>807.17</v>
      </c>
      <c r="G17" s="313"/>
      <c r="H17" s="313"/>
      <c r="I17" s="313"/>
      <c r="J17" s="313"/>
      <c r="K17" s="313"/>
      <c r="L17" s="255"/>
    </row>
    <row r="18" spans="1:12" s="256" customFormat="1" ht="15">
      <c r="A18" s="161"/>
      <c r="B18" s="162" t="s">
        <v>17</v>
      </c>
      <c r="C18" s="163"/>
      <c r="D18" s="235"/>
      <c r="E18" s="235"/>
      <c r="F18" s="175"/>
      <c r="G18" s="313"/>
      <c r="H18" s="313"/>
      <c r="I18" s="313"/>
      <c r="J18" s="313"/>
      <c r="K18" s="313"/>
      <c r="L18" s="255"/>
    </row>
    <row r="19" spans="1:12" s="256" customFormat="1" ht="15">
      <c r="A19" s="315">
        <v>7</v>
      </c>
      <c r="B19" s="355" t="s">
        <v>289</v>
      </c>
      <c r="C19" s="356" t="s">
        <v>291</v>
      </c>
      <c r="D19" s="15">
        <f aca="true" t="shared" si="2" ref="D19:D24">ROUND(+E19/8,0)</f>
        <v>10</v>
      </c>
      <c r="E19" s="290">
        <v>80</v>
      </c>
      <c r="F19" s="215">
        <f aca="true" t="shared" si="3" ref="F19:F24">+ROUND((847.53/21)*D19,2)</f>
        <v>403.59</v>
      </c>
      <c r="G19" s="313"/>
      <c r="H19" s="313"/>
      <c r="I19" s="313"/>
      <c r="J19" s="313"/>
      <c r="K19" s="313"/>
      <c r="L19" s="255"/>
    </row>
    <row r="20" spans="1:12" s="256" customFormat="1" ht="30">
      <c r="A20" s="315">
        <v>8</v>
      </c>
      <c r="B20" s="355" t="s">
        <v>289</v>
      </c>
      <c r="C20" s="356" t="s">
        <v>420</v>
      </c>
      <c r="D20" s="15">
        <f t="shared" si="2"/>
        <v>15</v>
      </c>
      <c r="E20" s="290">
        <v>120</v>
      </c>
      <c r="F20" s="215">
        <f t="shared" si="3"/>
        <v>605.38</v>
      </c>
      <c r="G20" s="313"/>
      <c r="H20" s="313"/>
      <c r="I20" s="313"/>
      <c r="J20" s="313"/>
      <c r="K20" s="313"/>
      <c r="L20" s="255"/>
    </row>
    <row r="21" spans="1:12" s="256" customFormat="1" ht="15">
      <c r="A21" s="315">
        <v>9</v>
      </c>
      <c r="B21" s="355" t="s">
        <v>289</v>
      </c>
      <c r="C21" s="356" t="s">
        <v>292</v>
      </c>
      <c r="D21" s="15">
        <f t="shared" si="2"/>
        <v>10</v>
      </c>
      <c r="E21" s="290">
        <v>80</v>
      </c>
      <c r="F21" s="215">
        <f t="shared" si="3"/>
        <v>403.59</v>
      </c>
      <c r="G21" s="313"/>
      <c r="H21" s="313"/>
      <c r="I21" s="313"/>
      <c r="J21" s="313"/>
      <c r="K21" s="313"/>
      <c r="L21" s="255"/>
    </row>
    <row r="22" spans="1:12" s="256" customFormat="1" ht="30">
      <c r="A22" s="315">
        <v>10</v>
      </c>
      <c r="B22" s="355" t="s">
        <v>289</v>
      </c>
      <c r="C22" s="356" t="s">
        <v>421</v>
      </c>
      <c r="D22" s="15">
        <f t="shared" si="2"/>
        <v>10</v>
      </c>
      <c r="E22" s="290">
        <v>80</v>
      </c>
      <c r="F22" s="215">
        <f t="shared" si="3"/>
        <v>403.59</v>
      </c>
      <c r="G22" s="313"/>
      <c r="H22" s="313"/>
      <c r="I22" s="313"/>
      <c r="J22" s="313"/>
      <c r="K22" s="313"/>
      <c r="L22" s="255"/>
    </row>
    <row r="23" spans="1:12" s="256" customFormat="1" ht="15">
      <c r="A23" s="315">
        <v>11</v>
      </c>
      <c r="B23" s="355" t="s">
        <v>289</v>
      </c>
      <c r="C23" s="356" t="s">
        <v>290</v>
      </c>
      <c r="D23" s="15">
        <f t="shared" si="2"/>
        <v>10</v>
      </c>
      <c r="E23" s="290">
        <v>80</v>
      </c>
      <c r="F23" s="215">
        <f t="shared" si="3"/>
        <v>403.59</v>
      </c>
      <c r="G23" s="313"/>
      <c r="H23" s="313"/>
      <c r="I23" s="313"/>
      <c r="J23" s="313"/>
      <c r="K23" s="313"/>
      <c r="L23" s="255"/>
    </row>
    <row r="24" spans="1:12" s="256" customFormat="1" ht="30">
      <c r="A24" s="315">
        <v>12</v>
      </c>
      <c r="B24" s="355" t="s">
        <v>289</v>
      </c>
      <c r="C24" s="356" t="s">
        <v>193</v>
      </c>
      <c r="D24" s="15">
        <f t="shared" si="2"/>
        <v>20</v>
      </c>
      <c r="E24" s="290">
        <v>160</v>
      </c>
      <c r="F24" s="215">
        <f t="shared" si="3"/>
        <v>807.17</v>
      </c>
      <c r="G24" s="313"/>
      <c r="H24" s="313"/>
      <c r="I24" s="313"/>
      <c r="J24" s="313"/>
      <c r="K24" s="313"/>
      <c r="L24" s="255"/>
    </row>
    <row r="25" spans="1:12" s="256" customFormat="1" ht="15">
      <c r="A25" s="161"/>
      <c r="B25" s="162" t="s">
        <v>91</v>
      </c>
      <c r="C25" s="163"/>
      <c r="D25" s="235"/>
      <c r="E25" s="235"/>
      <c r="F25" s="175"/>
      <c r="G25" s="313"/>
      <c r="H25" s="313"/>
      <c r="I25" s="313"/>
      <c r="J25" s="313"/>
      <c r="K25" s="313"/>
      <c r="L25" s="255"/>
    </row>
    <row r="26" spans="1:12" s="256" customFormat="1" ht="15">
      <c r="A26" s="315">
        <v>13</v>
      </c>
      <c r="B26" s="355" t="s">
        <v>289</v>
      </c>
      <c r="C26" s="356" t="s">
        <v>194</v>
      </c>
      <c r="D26" s="15">
        <f aca="true" t="shared" si="4" ref="D26:D31">ROUND(+E26/8,0)</f>
        <v>10</v>
      </c>
      <c r="E26" s="290">
        <v>80</v>
      </c>
      <c r="F26" s="215">
        <f aca="true" t="shared" si="5" ref="F26:F31">+ROUND((847.53/21)*D26,2)</f>
        <v>403.59</v>
      </c>
      <c r="G26" s="313"/>
      <c r="H26" s="313"/>
      <c r="I26" s="313"/>
      <c r="J26" s="313"/>
      <c r="K26" s="313"/>
      <c r="L26" s="255"/>
    </row>
    <row r="27" spans="1:12" s="256" customFormat="1" ht="15">
      <c r="A27" s="315">
        <v>14</v>
      </c>
      <c r="B27" s="355" t="s">
        <v>289</v>
      </c>
      <c r="C27" s="356" t="s">
        <v>422</v>
      </c>
      <c r="D27" s="15">
        <f t="shared" si="4"/>
        <v>15</v>
      </c>
      <c r="E27" s="290">
        <v>120</v>
      </c>
      <c r="F27" s="215">
        <f t="shared" si="5"/>
        <v>605.38</v>
      </c>
      <c r="G27" s="313"/>
      <c r="H27" s="313"/>
      <c r="I27" s="313"/>
      <c r="J27" s="313"/>
      <c r="K27" s="313"/>
      <c r="L27" s="255"/>
    </row>
    <row r="28" spans="1:12" s="256" customFormat="1" ht="15">
      <c r="A28" s="315">
        <v>15</v>
      </c>
      <c r="B28" s="355" t="s">
        <v>289</v>
      </c>
      <c r="C28" s="356" t="s">
        <v>81</v>
      </c>
      <c r="D28" s="15">
        <f t="shared" si="4"/>
        <v>10</v>
      </c>
      <c r="E28" s="290">
        <v>80</v>
      </c>
      <c r="F28" s="215">
        <f t="shared" si="5"/>
        <v>403.59</v>
      </c>
      <c r="G28" s="313"/>
      <c r="H28" s="313"/>
      <c r="I28" s="313"/>
      <c r="J28" s="313"/>
      <c r="K28" s="313"/>
      <c r="L28" s="255"/>
    </row>
    <row r="29" spans="1:12" s="256" customFormat="1" ht="30">
      <c r="A29" s="315">
        <v>16</v>
      </c>
      <c r="B29" s="355" t="s">
        <v>289</v>
      </c>
      <c r="C29" s="356" t="s">
        <v>423</v>
      </c>
      <c r="D29" s="15">
        <f t="shared" si="4"/>
        <v>10</v>
      </c>
      <c r="E29" s="290">
        <v>80</v>
      </c>
      <c r="F29" s="215">
        <f t="shared" si="5"/>
        <v>403.59</v>
      </c>
      <c r="G29" s="313"/>
      <c r="H29" s="313"/>
      <c r="I29" s="313"/>
      <c r="J29" s="313"/>
      <c r="K29" s="313"/>
      <c r="L29" s="255"/>
    </row>
    <row r="30" spans="1:12" s="256" customFormat="1" ht="15">
      <c r="A30" s="315">
        <v>17</v>
      </c>
      <c r="B30" s="355" t="s">
        <v>289</v>
      </c>
      <c r="C30" s="356" t="s">
        <v>82</v>
      </c>
      <c r="D30" s="15">
        <f t="shared" si="4"/>
        <v>10</v>
      </c>
      <c r="E30" s="290">
        <v>80</v>
      </c>
      <c r="F30" s="215">
        <f t="shared" si="5"/>
        <v>403.59</v>
      </c>
      <c r="G30" s="313"/>
      <c r="H30" s="313"/>
      <c r="I30" s="313"/>
      <c r="J30" s="313"/>
      <c r="K30" s="313"/>
      <c r="L30" s="255"/>
    </row>
    <row r="31" spans="1:12" s="256" customFormat="1" ht="30">
      <c r="A31" s="315">
        <v>18</v>
      </c>
      <c r="B31" s="355" t="s">
        <v>289</v>
      </c>
      <c r="C31" s="356" t="s">
        <v>424</v>
      </c>
      <c r="D31" s="15">
        <f t="shared" si="4"/>
        <v>20</v>
      </c>
      <c r="E31" s="290">
        <v>160</v>
      </c>
      <c r="F31" s="215">
        <f t="shared" si="5"/>
        <v>807.17</v>
      </c>
      <c r="G31" s="313"/>
      <c r="H31" s="313"/>
      <c r="I31" s="313"/>
      <c r="J31" s="313"/>
      <c r="K31" s="313"/>
      <c r="L31" s="255"/>
    </row>
    <row r="32" spans="1:12" s="256" customFormat="1" ht="15">
      <c r="A32" s="161"/>
      <c r="B32" s="162" t="s">
        <v>120</v>
      </c>
      <c r="C32" s="163"/>
      <c r="D32" s="235"/>
      <c r="E32" s="235"/>
      <c r="F32" s="175"/>
      <c r="G32" s="313"/>
      <c r="H32" s="313"/>
      <c r="I32" s="313"/>
      <c r="J32" s="313"/>
      <c r="K32" s="313"/>
      <c r="L32" s="255"/>
    </row>
    <row r="33" spans="1:12" s="256" customFormat="1" ht="30">
      <c r="A33" s="315">
        <v>19</v>
      </c>
      <c r="B33" s="355" t="s">
        <v>289</v>
      </c>
      <c r="C33" s="356" t="s">
        <v>425</v>
      </c>
      <c r="D33" s="15">
        <f aca="true" t="shared" si="6" ref="D33:D38">ROUND(+E33/8,0)</f>
        <v>15</v>
      </c>
      <c r="E33" s="290">
        <v>120</v>
      </c>
      <c r="F33" s="215">
        <f aca="true" t="shared" si="7" ref="F33:F38">+ROUND((847.53/21)*D33,2)</f>
        <v>605.38</v>
      </c>
      <c r="G33" s="313"/>
      <c r="H33" s="313"/>
      <c r="I33" s="313"/>
      <c r="J33" s="313"/>
      <c r="K33" s="313"/>
      <c r="L33" s="255"/>
    </row>
    <row r="34" spans="1:12" s="256" customFormat="1" ht="30">
      <c r="A34" s="315">
        <v>20</v>
      </c>
      <c r="B34" s="355" t="s">
        <v>289</v>
      </c>
      <c r="C34" s="356" t="s">
        <v>426</v>
      </c>
      <c r="D34" s="15">
        <f t="shared" si="6"/>
        <v>20</v>
      </c>
      <c r="E34" s="290">
        <v>160</v>
      </c>
      <c r="F34" s="215">
        <f t="shared" si="7"/>
        <v>807.17</v>
      </c>
      <c r="G34" s="313"/>
      <c r="H34" s="313"/>
      <c r="I34" s="313"/>
      <c r="J34" s="313"/>
      <c r="K34" s="313"/>
      <c r="L34" s="255"/>
    </row>
    <row r="35" spans="1:12" s="256" customFormat="1" ht="30">
      <c r="A35" s="357">
        <v>21</v>
      </c>
      <c r="B35" s="355" t="s">
        <v>289</v>
      </c>
      <c r="C35" s="356" t="s">
        <v>427</v>
      </c>
      <c r="D35" s="15">
        <f t="shared" si="6"/>
        <v>10</v>
      </c>
      <c r="E35" s="290">
        <v>80</v>
      </c>
      <c r="F35" s="215">
        <f t="shared" si="7"/>
        <v>403.59</v>
      </c>
      <c r="G35" s="313"/>
      <c r="H35" s="313"/>
      <c r="I35" s="313"/>
      <c r="J35" s="313"/>
      <c r="K35" s="313"/>
      <c r="L35" s="255"/>
    </row>
    <row r="36" spans="1:12" s="256" customFormat="1" ht="15">
      <c r="A36" s="357">
        <v>22</v>
      </c>
      <c r="B36" s="358" t="s">
        <v>289</v>
      </c>
      <c r="C36" s="328" t="s">
        <v>50</v>
      </c>
      <c r="D36" s="15">
        <f t="shared" si="6"/>
        <v>10</v>
      </c>
      <c r="E36" s="359">
        <v>80</v>
      </c>
      <c r="F36" s="215">
        <f t="shared" si="7"/>
        <v>403.59</v>
      </c>
      <c r="G36" s="313"/>
      <c r="H36" s="313"/>
      <c r="I36" s="313"/>
      <c r="J36" s="313"/>
      <c r="K36" s="313"/>
      <c r="L36" s="255"/>
    </row>
    <row r="37" spans="1:12" s="256" customFormat="1" ht="30">
      <c r="A37" s="357">
        <v>23</v>
      </c>
      <c r="B37" s="358" t="s">
        <v>289</v>
      </c>
      <c r="C37" s="328" t="s">
        <v>428</v>
      </c>
      <c r="D37" s="15">
        <f t="shared" si="6"/>
        <v>20</v>
      </c>
      <c r="E37" s="359">
        <v>160</v>
      </c>
      <c r="F37" s="215">
        <f t="shared" si="7"/>
        <v>807.17</v>
      </c>
      <c r="G37" s="313"/>
      <c r="H37" s="313"/>
      <c r="I37" s="313"/>
      <c r="J37" s="313"/>
      <c r="K37" s="313"/>
      <c r="L37" s="255"/>
    </row>
    <row r="38" spans="1:12" s="256" customFormat="1" ht="30.75" thickBot="1">
      <c r="A38" s="360">
        <v>24</v>
      </c>
      <c r="B38" s="361" t="s">
        <v>289</v>
      </c>
      <c r="C38" s="362" t="s">
        <v>429</v>
      </c>
      <c r="D38" s="363">
        <f t="shared" si="6"/>
        <v>15</v>
      </c>
      <c r="E38" s="364">
        <v>120</v>
      </c>
      <c r="F38" s="215">
        <f t="shared" si="7"/>
        <v>605.38</v>
      </c>
      <c r="G38" s="313"/>
      <c r="H38" s="313"/>
      <c r="I38" s="313"/>
      <c r="J38" s="313"/>
      <c r="K38" s="313"/>
      <c r="L38" s="255"/>
    </row>
    <row r="39" spans="1:6" s="144" customFormat="1" ht="27.75" customHeight="1" thickBot="1">
      <c r="A39" s="159"/>
      <c r="B39" s="160"/>
      <c r="C39" s="160" t="s">
        <v>176</v>
      </c>
      <c r="D39" s="260">
        <f>SUM(D11:D38)</f>
        <v>315</v>
      </c>
      <c r="E39" s="260">
        <f>SUM(E11:E38)</f>
        <v>2520</v>
      </c>
      <c r="F39" s="228">
        <f>SUM(F11:F38)</f>
        <v>12713.01</v>
      </c>
    </row>
  </sheetData>
  <sheetProtection/>
  <mergeCells count="8">
    <mergeCell ref="F8:F10"/>
    <mergeCell ref="A1:F1"/>
    <mergeCell ref="A3:F3"/>
    <mergeCell ref="A8:A10"/>
    <mergeCell ref="B8:B10"/>
    <mergeCell ref="C8:C10"/>
    <mergeCell ref="D8:E9"/>
    <mergeCell ref="A4:F4"/>
  </mergeCells>
  <printOptions/>
  <pageMargins left="0.75" right="0.75" top="0.3" bottom="0.25" header="0.23" footer="0.19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140625" style="117" customWidth="1"/>
    <col min="2" max="2" width="16.28125" style="117" customWidth="1"/>
    <col min="3" max="3" width="57.57421875" style="117" customWidth="1"/>
    <col min="4" max="4" width="15.28125" style="117" customWidth="1"/>
    <col min="5" max="5" width="16.7109375" style="117" customWidth="1"/>
    <col min="6" max="6" width="19.140625" style="117" customWidth="1"/>
    <col min="7" max="7" width="9.28125" style="117" customWidth="1"/>
    <col min="8" max="16384" width="9.140625" style="117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 customHeight="1">
      <c r="A6" s="412" t="s">
        <v>298</v>
      </c>
      <c r="B6" s="412"/>
      <c r="C6" s="412"/>
      <c r="D6" s="412"/>
      <c r="E6" s="412"/>
      <c r="F6" s="412"/>
    </row>
    <row r="7" spans="4:5" s="112" customFormat="1" ht="15.75" thickBot="1">
      <c r="D7" s="118"/>
      <c r="E7" s="118"/>
    </row>
    <row r="8" spans="1:7" s="112" customFormat="1" ht="15" customHeight="1">
      <c r="A8" s="416" t="s">
        <v>139</v>
      </c>
      <c r="B8" s="418" t="s">
        <v>140</v>
      </c>
      <c r="C8" s="418" t="s">
        <v>141</v>
      </c>
      <c r="D8" s="418" t="s">
        <v>142</v>
      </c>
      <c r="E8" s="418"/>
      <c r="F8" s="420" t="s">
        <v>331</v>
      </c>
      <c r="G8" s="114"/>
    </row>
    <row r="9" spans="1:7" s="112" customFormat="1" ht="15">
      <c r="A9" s="417"/>
      <c r="B9" s="419"/>
      <c r="C9" s="419"/>
      <c r="D9" s="419"/>
      <c r="E9" s="419"/>
      <c r="F9" s="421"/>
      <c r="G9" s="114"/>
    </row>
    <row r="10" spans="1:7" s="112" customFormat="1" ht="100.5" customHeight="1">
      <c r="A10" s="417"/>
      <c r="B10" s="419"/>
      <c r="C10" s="419"/>
      <c r="D10" s="120" t="s">
        <v>47</v>
      </c>
      <c r="E10" s="120" t="s">
        <v>48</v>
      </c>
      <c r="F10" s="421"/>
      <c r="G10" s="114"/>
    </row>
    <row r="11" spans="1:7" s="112" customFormat="1" ht="15">
      <c r="A11" s="172"/>
      <c r="B11" s="163" t="s">
        <v>49</v>
      </c>
      <c r="C11" s="163"/>
      <c r="D11" s="173"/>
      <c r="E11" s="174"/>
      <c r="F11" s="175"/>
      <c r="G11" s="114"/>
    </row>
    <row r="12" spans="1:6" s="112" customFormat="1" ht="28.5" customHeight="1">
      <c r="A12" s="245">
        <v>1</v>
      </c>
      <c r="B12" s="116" t="s">
        <v>289</v>
      </c>
      <c r="C12" s="102" t="s">
        <v>25</v>
      </c>
      <c r="D12" s="103">
        <f>ROUND(+E12/8,0)</f>
        <v>4</v>
      </c>
      <c r="E12" s="104">
        <v>32</v>
      </c>
      <c r="F12" s="105">
        <f>+ROUND((230/21)/8*E12,2)</f>
        <v>43.81</v>
      </c>
    </row>
    <row r="13" spans="1:6" s="112" customFormat="1" ht="28.5" customHeight="1">
      <c r="A13" s="245">
        <v>2</v>
      </c>
      <c r="B13" s="116" t="s">
        <v>289</v>
      </c>
      <c r="C13" s="102" t="s">
        <v>106</v>
      </c>
      <c r="D13" s="103">
        <f>ROUND(+E13/8,0)</f>
        <v>14</v>
      </c>
      <c r="E13" s="104">
        <v>112</v>
      </c>
      <c r="F13" s="105">
        <f>+ROUND((230/21)/8*E13,2)</f>
        <v>153.33</v>
      </c>
    </row>
    <row r="14" spans="1:6" s="112" customFormat="1" ht="28.5" customHeight="1">
      <c r="A14" s="245">
        <v>3</v>
      </c>
      <c r="B14" s="116" t="s">
        <v>289</v>
      </c>
      <c r="C14" s="102" t="s">
        <v>26</v>
      </c>
      <c r="D14" s="103">
        <f>ROUND(+E14/8,0)</f>
        <v>12</v>
      </c>
      <c r="E14" s="104">
        <v>96</v>
      </c>
      <c r="F14" s="105">
        <f>+ROUND((230/21)/8*E14,2)</f>
        <v>131.43</v>
      </c>
    </row>
    <row r="15" spans="1:6" s="112" customFormat="1" ht="15">
      <c r="A15" s="172"/>
      <c r="B15" s="163" t="s">
        <v>17</v>
      </c>
      <c r="C15" s="163"/>
      <c r="D15" s="173"/>
      <c r="E15" s="174"/>
      <c r="F15" s="175"/>
    </row>
    <row r="16" spans="1:6" s="112" customFormat="1" ht="28.5" customHeight="1">
      <c r="A16" s="245">
        <v>4</v>
      </c>
      <c r="B16" s="116" t="s">
        <v>289</v>
      </c>
      <c r="C16" s="102" t="s">
        <v>207</v>
      </c>
      <c r="D16" s="103">
        <f>ROUND(+E16/8,0)</f>
        <v>12</v>
      </c>
      <c r="E16" s="104">
        <v>96</v>
      </c>
      <c r="F16" s="105">
        <f>+ROUND((230/21)/8*E16,2)</f>
        <v>131.43</v>
      </c>
    </row>
    <row r="17" spans="1:6" s="112" customFormat="1" ht="28.5" customHeight="1">
      <c r="A17" s="245">
        <v>5</v>
      </c>
      <c r="B17" s="116" t="s">
        <v>289</v>
      </c>
      <c r="C17" s="102" t="s">
        <v>108</v>
      </c>
      <c r="D17" s="103">
        <f>ROUND(+E17/8,0)</f>
        <v>6</v>
      </c>
      <c r="E17" s="104">
        <v>48</v>
      </c>
      <c r="F17" s="105">
        <f>+ROUND((230/21)/8*E17,2)</f>
        <v>65.71</v>
      </c>
    </row>
    <row r="18" spans="1:6" s="112" customFormat="1" ht="15">
      <c r="A18" s="176"/>
      <c r="B18" s="163" t="s">
        <v>91</v>
      </c>
      <c r="C18" s="163"/>
      <c r="D18" s="173"/>
      <c r="E18" s="174"/>
      <c r="F18" s="175"/>
    </row>
    <row r="19" spans="1:6" s="112" customFormat="1" ht="28.5" customHeight="1">
      <c r="A19" s="245">
        <v>6</v>
      </c>
      <c r="B19" s="116" t="s">
        <v>289</v>
      </c>
      <c r="C19" s="102" t="s">
        <v>208</v>
      </c>
      <c r="D19" s="103">
        <f>ROUND(+E19/8,0)</f>
        <v>12</v>
      </c>
      <c r="E19" s="104">
        <v>96</v>
      </c>
      <c r="F19" s="105">
        <f>+ROUND((230/21)/8*E19,2)</f>
        <v>131.43</v>
      </c>
    </row>
    <row r="20" spans="1:6" s="112" customFormat="1" ht="28.5" customHeight="1">
      <c r="A20" s="245">
        <v>7</v>
      </c>
      <c r="B20" s="116" t="s">
        <v>289</v>
      </c>
      <c r="C20" s="102" t="s">
        <v>209</v>
      </c>
      <c r="D20" s="103">
        <f>ROUND(+E20/8,0)</f>
        <v>6</v>
      </c>
      <c r="E20" s="104">
        <v>48</v>
      </c>
      <c r="F20" s="105">
        <f>+ROUND((230/21)/8*E20,2)</f>
        <v>65.71</v>
      </c>
    </row>
    <row r="21" spans="1:6" s="112" customFormat="1" ht="15">
      <c r="A21" s="172"/>
      <c r="B21" s="163" t="s">
        <v>120</v>
      </c>
      <c r="C21" s="163"/>
      <c r="D21" s="173"/>
      <c r="E21" s="174"/>
      <c r="F21" s="175"/>
    </row>
    <row r="22" spans="1:6" s="112" customFormat="1" ht="28.5" customHeight="1">
      <c r="A22" s="245">
        <v>8</v>
      </c>
      <c r="B22" s="116" t="s">
        <v>289</v>
      </c>
      <c r="C22" s="102" t="s">
        <v>107</v>
      </c>
      <c r="D22" s="103">
        <f>ROUND(+E22/8,0)</f>
        <v>10</v>
      </c>
      <c r="E22" s="104">
        <v>80</v>
      </c>
      <c r="F22" s="105">
        <f>+ROUND((230/21)/8*E22,2)</f>
        <v>109.52</v>
      </c>
    </row>
    <row r="23" spans="1:6" s="112" customFormat="1" ht="28.5" customHeight="1">
      <c r="A23" s="245">
        <v>9</v>
      </c>
      <c r="B23" s="116" t="s">
        <v>289</v>
      </c>
      <c r="C23" s="102" t="s">
        <v>156</v>
      </c>
      <c r="D23" s="103">
        <f>ROUND(+E23/8,0)</f>
        <v>5</v>
      </c>
      <c r="E23" s="104">
        <v>40</v>
      </c>
      <c r="F23" s="105">
        <f>+ROUND((230/21)/8*E23,2)</f>
        <v>54.76</v>
      </c>
    </row>
    <row r="24" spans="1:6" s="112" customFormat="1" ht="15">
      <c r="A24" s="172"/>
      <c r="B24" s="163" t="s">
        <v>210</v>
      </c>
      <c r="C24" s="163"/>
      <c r="D24" s="173"/>
      <c r="E24" s="174"/>
      <c r="F24" s="175"/>
    </row>
    <row r="25" spans="1:6" s="112" customFormat="1" ht="28.5" customHeight="1">
      <c r="A25" s="245">
        <v>10</v>
      </c>
      <c r="B25" s="116" t="s">
        <v>289</v>
      </c>
      <c r="C25" s="102" t="s">
        <v>27</v>
      </c>
      <c r="D25" s="103">
        <f>ROUND(+E25/8,0)</f>
        <v>3</v>
      </c>
      <c r="E25" s="104">
        <v>24</v>
      </c>
      <c r="F25" s="105">
        <f>+ROUND((230/21)/8*E25,2)</f>
        <v>32.86</v>
      </c>
    </row>
    <row r="26" spans="1:6" s="112" customFormat="1" ht="28.5" customHeight="1">
      <c r="A26" s="245">
        <v>11</v>
      </c>
      <c r="B26" s="116" t="s">
        <v>289</v>
      </c>
      <c r="C26" s="102" t="s">
        <v>28</v>
      </c>
      <c r="D26" s="103">
        <f>ROUND(+E26/8,0)</f>
        <v>3</v>
      </c>
      <c r="E26" s="104">
        <v>24</v>
      </c>
      <c r="F26" s="105">
        <f>+ROUND((230/21)/8*E26,2)</f>
        <v>32.86</v>
      </c>
    </row>
    <row r="27" spans="1:6" s="112" customFormat="1" ht="28.5" customHeight="1" thickBot="1">
      <c r="A27" s="245">
        <v>12</v>
      </c>
      <c r="B27" s="116" t="s">
        <v>289</v>
      </c>
      <c r="C27" s="102" t="s">
        <v>29</v>
      </c>
      <c r="D27" s="103">
        <f>ROUND(+E27/8,0)</f>
        <v>3</v>
      </c>
      <c r="E27" s="104">
        <v>24</v>
      </c>
      <c r="F27" s="105">
        <f>+ROUND((230/21)/8*E27,2)</f>
        <v>32.86</v>
      </c>
    </row>
    <row r="28" spans="1:7" s="112" customFormat="1" ht="37.5" customHeight="1" thickBot="1">
      <c r="A28" s="169"/>
      <c r="B28" s="170"/>
      <c r="C28" s="155" t="s">
        <v>176</v>
      </c>
      <c r="D28" s="156">
        <f>SUM(D11:D27)</f>
        <v>90</v>
      </c>
      <c r="E28" s="156">
        <f>SUM(E11:E27)</f>
        <v>720</v>
      </c>
      <c r="F28" s="171">
        <f>SUM(F11:F27)</f>
        <v>985.7100000000002</v>
      </c>
      <c r="G28" s="114"/>
    </row>
  </sheetData>
  <sheetProtection/>
  <mergeCells count="9">
    <mergeCell ref="A1:F1"/>
    <mergeCell ref="A3:F3"/>
    <mergeCell ref="A4:F4"/>
    <mergeCell ref="A6:F6"/>
    <mergeCell ref="B8:B10"/>
    <mergeCell ref="A8:A10"/>
    <mergeCell ref="D8:E9"/>
    <mergeCell ref="C8:C10"/>
    <mergeCell ref="F8:F10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21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14.00390625" style="20" customWidth="1"/>
    <col min="2" max="2" width="16.7109375" style="20" customWidth="1"/>
    <col min="3" max="3" width="91.140625" style="20" customWidth="1"/>
    <col min="4" max="4" width="10.00390625" style="28" customWidth="1"/>
    <col min="5" max="5" width="12.8515625" style="28" customWidth="1"/>
    <col min="6" max="6" width="18.5742187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 customHeight="1">
      <c r="A6" s="412" t="s">
        <v>80</v>
      </c>
      <c r="B6" s="412"/>
      <c r="C6" s="412"/>
      <c r="D6" s="412"/>
      <c r="E6" s="412"/>
      <c r="F6" s="412"/>
    </row>
    <row r="7" spans="4:5" s="112" customFormat="1" ht="15.75" thickBot="1">
      <c r="D7" s="118"/>
      <c r="E7" s="118"/>
    </row>
    <row r="8" spans="1:7" s="144" customFormat="1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105.75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8" s="256" customFormat="1" ht="15">
      <c r="A11" s="176"/>
      <c r="B11" s="163" t="s">
        <v>109</v>
      </c>
      <c r="C11" s="163"/>
      <c r="D11" s="235"/>
      <c r="E11" s="235"/>
      <c r="F11" s="175"/>
      <c r="G11" s="255"/>
      <c r="H11" s="255"/>
    </row>
    <row r="12" spans="1:8" s="256" customFormat="1" ht="95.25" customHeight="1">
      <c r="A12" s="315">
        <v>1</v>
      </c>
      <c r="B12" s="297" t="s">
        <v>289</v>
      </c>
      <c r="C12" s="297" t="s">
        <v>430</v>
      </c>
      <c r="D12" s="15">
        <f>ROUND(+E12/8,0)</f>
        <v>5</v>
      </c>
      <c r="E12" s="295">
        <v>40</v>
      </c>
      <c r="F12" s="298">
        <f>+ROUND((230/21)/8*E12,2)</f>
        <v>54.76</v>
      </c>
      <c r="G12" s="255"/>
      <c r="H12" s="255"/>
    </row>
    <row r="13" spans="1:8" s="256" customFormat="1" ht="15">
      <c r="A13" s="161"/>
      <c r="B13" s="163" t="s">
        <v>17</v>
      </c>
      <c r="C13" s="163"/>
      <c r="D13" s="235"/>
      <c r="E13" s="235"/>
      <c r="F13" s="175"/>
      <c r="G13" s="255"/>
      <c r="H13" s="255"/>
    </row>
    <row r="14" spans="1:8" s="256" customFormat="1" ht="146.25" customHeight="1">
      <c r="A14" s="315">
        <v>2</v>
      </c>
      <c r="B14" s="297" t="s">
        <v>289</v>
      </c>
      <c r="C14" s="297" t="s">
        <v>431</v>
      </c>
      <c r="D14" s="15">
        <f>ROUND(+E14/8,0)</f>
        <v>6</v>
      </c>
      <c r="E14" s="290">
        <v>50</v>
      </c>
      <c r="F14" s="298">
        <f>+ROUND((230/21)/8*E14,2)</f>
        <v>68.45</v>
      </c>
      <c r="G14" s="255"/>
      <c r="H14" s="255"/>
    </row>
    <row r="15" spans="1:8" s="256" customFormat="1" ht="15">
      <c r="A15" s="367"/>
      <c r="B15" s="163" t="s">
        <v>91</v>
      </c>
      <c r="C15" s="163"/>
      <c r="D15" s="235"/>
      <c r="E15" s="235"/>
      <c r="F15" s="175"/>
      <c r="G15" s="255"/>
      <c r="H15" s="255"/>
    </row>
    <row r="16" spans="1:8" s="256" customFormat="1" ht="60.75" customHeight="1">
      <c r="A16" s="315">
        <v>3</v>
      </c>
      <c r="B16" s="297" t="s">
        <v>289</v>
      </c>
      <c r="C16" s="297" t="s">
        <v>432</v>
      </c>
      <c r="D16" s="15">
        <f>ROUND(+E16/8,0)</f>
        <v>3</v>
      </c>
      <c r="E16" s="314">
        <v>26</v>
      </c>
      <c r="F16" s="298">
        <f>+ROUND((230/21)/8*E16,2)</f>
        <v>35.6</v>
      </c>
      <c r="G16" s="255"/>
      <c r="H16" s="255"/>
    </row>
    <row r="17" spans="1:8" s="256" customFormat="1" ht="15">
      <c r="A17" s="161"/>
      <c r="B17" s="163" t="s">
        <v>120</v>
      </c>
      <c r="C17" s="163"/>
      <c r="D17" s="235"/>
      <c r="E17" s="235"/>
      <c r="F17" s="175"/>
      <c r="G17" s="255"/>
      <c r="H17" s="255"/>
    </row>
    <row r="18" spans="1:8" s="256" customFormat="1" ht="174" customHeight="1">
      <c r="A18" s="315">
        <v>4</v>
      </c>
      <c r="B18" s="297" t="s">
        <v>289</v>
      </c>
      <c r="C18" s="297" t="s">
        <v>433</v>
      </c>
      <c r="D18" s="15">
        <f>ROUND(+E18/8,0)</f>
        <v>9</v>
      </c>
      <c r="E18" s="299">
        <v>70</v>
      </c>
      <c r="F18" s="298">
        <f>+ROUND((230/21)/8*E18,2)</f>
        <v>95.83</v>
      </c>
      <c r="G18" s="255"/>
      <c r="H18" s="255"/>
    </row>
    <row r="19" spans="1:8" s="256" customFormat="1" ht="15">
      <c r="A19" s="367"/>
      <c r="B19" s="366" t="s">
        <v>210</v>
      </c>
      <c r="C19" s="163"/>
      <c r="D19" s="235"/>
      <c r="E19" s="235"/>
      <c r="F19" s="175"/>
      <c r="G19" s="255"/>
      <c r="H19" s="255"/>
    </row>
    <row r="20" spans="1:8" s="256" customFormat="1" ht="252.75" customHeight="1" thickBot="1">
      <c r="A20" s="316">
        <v>5</v>
      </c>
      <c r="B20" s="317" t="s">
        <v>289</v>
      </c>
      <c r="C20" s="317" t="s">
        <v>434</v>
      </c>
      <c r="D20" s="363">
        <f>ROUND(+E20/8,0)</f>
        <v>12</v>
      </c>
      <c r="E20" s="365">
        <v>96</v>
      </c>
      <c r="F20" s="298">
        <f>+ROUND((230/21)/8*E20,2)</f>
        <v>131.43</v>
      </c>
      <c r="G20" s="255"/>
      <c r="H20" s="255"/>
    </row>
    <row r="21" spans="1:6" s="144" customFormat="1" ht="27.75" customHeight="1" thickBot="1">
      <c r="A21" s="159"/>
      <c r="B21" s="160" t="s">
        <v>176</v>
      </c>
      <c r="C21" s="160"/>
      <c r="D21" s="260">
        <f>SUM(D11:D20)</f>
        <v>35</v>
      </c>
      <c r="E21" s="260">
        <f>SUM(E11:E20)</f>
        <v>282</v>
      </c>
      <c r="F21" s="228">
        <f>SUM(F11:F20)</f>
        <v>386.07</v>
      </c>
    </row>
  </sheetData>
  <sheetProtection/>
  <mergeCells count="9">
    <mergeCell ref="F8:F10"/>
    <mergeCell ref="A8:A10"/>
    <mergeCell ref="B8:B10"/>
    <mergeCell ref="C8:C10"/>
    <mergeCell ref="D8:E9"/>
    <mergeCell ref="A1:F1"/>
    <mergeCell ref="A3:F3"/>
    <mergeCell ref="A6:F6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4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10.7109375" style="112" bestFit="1" customWidth="1"/>
    <col min="2" max="2" width="15.28125" style="112" customWidth="1"/>
    <col min="3" max="3" width="63.8515625" style="112" customWidth="1"/>
    <col min="4" max="4" width="12.140625" style="112" customWidth="1"/>
    <col min="5" max="5" width="11.8515625" style="112" customWidth="1"/>
    <col min="6" max="6" width="17.8515625" style="112" customWidth="1"/>
    <col min="7" max="16384" width="9.140625" style="112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ht="15" customHeight="1">
      <c r="A6" s="411" t="s">
        <v>65</v>
      </c>
      <c r="B6" s="411"/>
      <c r="C6" s="411"/>
      <c r="D6" s="411"/>
      <c r="E6" s="411"/>
      <c r="F6" s="411"/>
    </row>
    <row r="7" spans="1:6" ht="15.75" thickBot="1">
      <c r="A7" s="134"/>
      <c r="B7" s="136"/>
      <c r="C7" s="185"/>
      <c r="D7" s="185"/>
      <c r="E7" s="134"/>
      <c r="F7" s="136"/>
    </row>
    <row r="8" spans="1:7" s="144" customFormat="1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105.75" customHeigh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12" ht="15">
      <c r="A11" s="368"/>
      <c r="B11" s="162" t="s">
        <v>109</v>
      </c>
      <c r="C11" s="163"/>
      <c r="D11" s="235"/>
      <c r="E11" s="235"/>
      <c r="F11" s="175"/>
      <c r="G11" s="134"/>
      <c r="H11" s="134"/>
      <c r="I11" s="134"/>
      <c r="J11" s="134"/>
      <c r="K11" s="134"/>
      <c r="L11" s="121"/>
    </row>
    <row r="12" spans="1:12" ht="15">
      <c r="A12" s="253">
        <v>1</v>
      </c>
      <c r="B12" s="369" t="s">
        <v>289</v>
      </c>
      <c r="C12" s="281" t="s">
        <v>173</v>
      </c>
      <c r="D12" s="340">
        <f>ROUND(+E12/8,0)</f>
        <v>30</v>
      </c>
      <c r="E12" s="104">
        <v>240</v>
      </c>
      <c r="F12" s="125">
        <f>+ROUND((230/21)/8*E12,2)</f>
        <v>328.57</v>
      </c>
      <c r="G12" s="134"/>
      <c r="H12" s="134"/>
      <c r="I12" s="134"/>
      <c r="J12" s="134"/>
      <c r="K12" s="134"/>
      <c r="L12" s="121"/>
    </row>
    <row r="13" spans="1:12" ht="15">
      <c r="A13" s="253">
        <v>2</v>
      </c>
      <c r="B13" s="369" t="s">
        <v>289</v>
      </c>
      <c r="C13" s="281" t="s">
        <v>174</v>
      </c>
      <c r="D13" s="340">
        <f>ROUND(+E13/8,0)</f>
        <v>15</v>
      </c>
      <c r="E13" s="104">
        <v>120</v>
      </c>
      <c r="F13" s="125">
        <f>+ROUND((230/21)/8*E13,2)</f>
        <v>164.29</v>
      </c>
      <c r="G13" s="134"/>
      <c r="H13" s="134"/>
      <c r="I13" s="134"/>
      <c r="J13" s="134"/>
      <c r="K13" s="134"/>
      <c r="L13" s="121"/>
    </row>
    <row r="14" spans="1:12" ht="15">
      <c r="A14" s="368"/>
      <c r="B14" s="162" t="s">
        <v>112</v>
      </c>
      <c r="C14" s="163"/>
      <c r="D14" s="235"/>
      <c r="E14" s="235"/>
      <c r="F14" s="175"/>
      <c r="G14" s="134"/>
      <c r="H14" s="134"/>
      <c r="I14" s="134"/>
      <c r="J14" s="134"/>
      <c r="K14" s="134"/>
      <c r="L14" s="121"/>
    </row>
    <row r="15" spans="1:12" ht="15">
      <c r="A15" s="146">
        <v>3</v>
      </c>
      <c r="B15" s="369" t="s">
        <v>289</v>
      </c>
      <c r="C15" s="281" t="s">
        <v>181</v>
      </c>
      <c r="D15" s="340">
        <f aca="true" t="shared" si="0" ref="D15:D22">ROUND(+E15/8,0)</f>
        <v>3</v>
      </c>
      <c r="E15" s="272">
        <v>20</v>
      </c>
      <c r="F15" s="125">
        <f aca="true" t="shared" si="1" ref="F15:F22">+ROUND((230/21)/8*E15,2)</f>
        <v>27.38</v>
      </c>
      <c r="G15" s="134"/>
      <c r="H15" s="134"/>
      <c r="I15" s="134"/>
      <c r="J15" s="134"/>
      <c r="K15" s="134"/>
      <c r="L15" s="121"/>
    </row>
    <row r="16" spans="1:12" ht="15">
      <c r="A16" s="146">
        <v>4</v>
      </c>
      <c r="B16" s="369" t="s">
        <v>289</v>
      </c>
      <c r="C16" s="281" t="s">
        <v>182</v>
      </c>
      <c r="D16" s="340">
        <f t="shared" si="0"/>
        <v>4</v>
      </c>
      <c r="E16" s="272">
        <v>30</v>
      </c>
      <c r="F16" s="125">
        <f t="shared" si="1"/>
        <v>41.07</v>
      </c>
      <c r="G16" s="134"/>
      <c r="H16" s="134"/>
      <c r="I16" s="134"/>
      <c r="J16" s="134"/>
      <c r="K16" s="134"/>
      <c r="L16" s="121"/>
    </row>
    <row r="17" spans="1:12" ht="15">
      <c r="A17" s="146">
        <v>5</v>
      </c>
      <c r="B17" s="369" t="s">
        <v>289</v>
      </c>
      <c r="C17" s="281" t="s">
        <v>122</v>
      </c>
      <c r="D17" s="340">
        <f t="shared" si="0"/>
        <v>1</v>
      </c>
      <c r="E17" s="272">
        <v>5</v>
      </c>
      <c r="F17" s="125">
        <f t="shared" si="1"/>
        <v>6.85</v>
      </c>
      <c r="G17" s="134"/>
      <c r="H17" s="134"/>
      <c r="I17" s="134"/>
      <c r="J17" s="134"/>
      <c r="K17" s="134"/>
      <c r="L17" s="121"/>
    </row>
    <row r="18" spans="1:12" ht="15">
      <c r="A18" s="146">
        <v>6</v>
      </c>
      <c r="B18" s="369" t="s">
        <v>289</v>
      </c>
      <c r="C18" s="281" t="s">
        <v>123</v>
      </c>
      <c r="D18" s="340">
        <f t="shared" si="0"/>
        <v>1</v>
      </c>
      <c r="E18" s="272">
        <v>5</v>
      </c>
      <c r="F18" s="125">
        <f t="shared" si="1"/>
        <v>6.85</v>
      </c>
      <c r="G18" s="134"/>
      <c r="H18" s="134"/>
      <c r="I18" s="134"/>
      <c r="J18" s="134"/>
      <c r="K18" s="134"/>
      <c r="L18" s="121"/>
    </row>
    <row r="19" spans="1:12" ht="15">
      <c r="A19" s="146">
        <v>7</v>
      </c>
      <c r="B19" s="369" t="s">
        <v>289</v>
      </c>
      <c r="C19" s="281" t="s">
        <v>124</v>
      </c>
      <c r="D19" s="340">
        <f t="shared" si="0"/>
        <v>11</v>
      </c>
      <c r="E19" s="272">
        <v>90</v>
      </c>
      <c r="F19" s="125">
        <f t="shared" si="1"/>
        <v>123.21</v>
      </c>
      <c r="G19" s="134"/>
      <c r="H19" s="134"/>
      <c r="I19" s="134"/>
      <c r="J19" s="134"/>
      <c r="K19" s="134"/>
      <c r="L19" s="121"/>
    </row>
    <row r="20" spans="1:12" ht="15">
      <c r="A20" s="146">
        <v>8</v>
      </c>
      <c r="B20" s="369" t="s">
        <v>289</v>
      </c>
      <c r="C20" s="281" t="s">
        <v>125</v>
      </c>
      <c r="D20" s="340">
        <f t="shared" si="0"/>
        <v>11</v>
      </c>
      <c r="E20" s="272">
        <v>90</v>
      </c>
      <c r="F20" s="125">
        <f t="shared" si="1"/>
        <v>123.21</v>
      </c>
      <c r="G20" s="134"/>
      <c r="H20" s="134"/>
      <c r="I20" s="134"/>
      <c r="J20" s="134"/>
      <c r="K20" s="134"/>
      <c r="L20" s="121"/>
    </row>
    <row r="21" spans="1:12" ht="15">
      <c r="A21" s="146">
        <v>9</v>
      </c>
      <c r="B21" s="369" t="s">
        <v>289</v>
      </c>
      <c r="C21" s="281" t="s">
        <v>126</v>
      </c>
      <c r="D21" s="340">
        <f t="shared" si="0"/>
        <v>11</v>
      </c>
      <c r="E21" s="272">
        <v>90</v>
      </c>
      <c r="F21" s="125">
        <f t="shared" si="1"/>
        <v>123.21</v>
      </c>
      <c r="G21" s="134"/>
      <c r="H21" s="134"/>
      <c r="I21" s="134"/>
      <c r="J21" s="134"/>
      <c r="K21" s="134"/>
      <c r="L21" s="121"/>
    </row>
    <row r="22" spans="1:12" ht="15">
      <c r="A22" s="146">
        <v>10</v>
      </c>
      <c r="B22" s="369" t="s">
        <v>289</v>
      </c>
      <c r="C22" s="281" t="s">
        <v>127</v>
      </c>
      <c r="D22" s="340">
        <f t="shared" si="0"/>
        <v>20</v>
      </c>
      <c r="E22" s="272">
        <v>160</v>
      </c>
      <c r="F22" s="125">
        <f t="shared" si="1"/>
        <v>219.05</v>
      </c>
      <c r="G22" s="134"/>
      <c r="H22" s="134"/>
      <c r="I22" s="134"/>
      <c r="J22" s="134"/>
      <c r="K22" s="134"/>
      <c r="L22" s="121"/>
    </row>
    <row r="23" spans="1:12" ht="15">
      <c r="A23" s="368"/>
      <c r="B23" s="162" t="s">
        <v>91</v>
      </c>
      <c r="C23" s="163"/>
      <c r="D23" s="235"/>
      <c r="E23" s="235"/>
      <c r="F23" s="175"/>
      <c r="G23" s="134"/>
      <c r="H23" s="134"/>
      <c r="I23" s="134"/>
      <c r="J23" s="134"/>
      <c r="K23" s="134"/>
      <c r="L23" s="121"/>
    </row>
    <row r="24" spans="1:12" ht="15">
      <c r="A24" s="146">
        <v>11</v>
      </c>
      <c r="B24" s="369" t="s">
        <v>289</v>
      </c>
      <c r="C24" s="281" t="s">
        <v>128</v>
      </c>
      <c r="D24" s="340">
        <f>ROUND(+E24/8,0)</f>
        <v>15</v>
      </c>
      <c r="E24" s="104">
        <v>120</v>
      </c>
      <c r="F24" s="125">
        <f>+ROUND((230/21)/8*E24,2)</f>
        <v>164.29</v>
      </c>
      <c r="G24" s="134"/>
      <c r="H24" s="134"/>
      <c r="I24" s="134"/>
      <c r="J24" s="134"/>
      <c r="K24" s="134"/>
      <c r="L24" s="121"/>
    </row>
    <row r="25" spans="1:12" ht="15">
      <c r="A25" s="146">
        <v>12</v>
      </c>
      <c r="B25" s="369" t="s">
        <v>289</v>
      </c>
      <c r="C25" s="281" t="s">
        <v>129</v>
      </c>
      <c r="D25" s="340">
        <f>ROUND(+E25/8,0)</f>
        <v>15</v>
      </c>
      <c r="E25" s="104">
        <v>120</v>
      </c>
      <c r="F25" s="125">
        <f>+ROUND((230/21)/8*E25,2)</f>
        <v>164.29</v>
      </c>
      <c r="G25" s="134"/>
      <c r="H25" s="134"/>
      <c r="I25" s="134"/>
      <c r="J25" s="134"/>
      <c r="K25" s="134"/>
      <c r="L25" s="121"/>
    </row>
    <row r="26" spans="1:12" ht="15">
      <c r="A26" s="146">
        <v>13</v>
      </c>
      <c r="B26" s="369" t="s">
        <v>289</v>
      </c>
      <c r="C26" s="281" t="s">
        <v>130</v>
      </c>
      <c r="D26" s="340">
        <f>ROUND(+E26/8,0)</f>
        <v>11</v>
      </c>
      <c r="E26" s="104">
        <v>90</v>
      </c>
      <c r="F26" s="125">
        <f>+ROUND((230/21)/8*E26,2)</f>
        <v>123.21</v>
      </c>
      <c r="G26" s="134"/>
      <c r="H26" s="134"/>
      <c r="I26" s="134"/>
      <c r="J26" s="134"/>
      <c r="K26" s="134"/>
      <c r="L26" s="121"/>
    </row>
    <row r="27" spans="1:12" ht="15">
      <c r="A27" s="146">
        <v>14</v>
      </c>
      <c r="B27" s="369" t="s">
        <v>289</v>
      </c>
      <c r="C27" s="281" t="s">
        <v>131</v>
      </c>
      <c r="D27" s="340">
        <f>ROUND(+E27/8,0)</f>
        <v>20</v>
      </c>
      <c r="E27" s="104">
        <v>160</v>
      </c>
      <c r="F27" s="125">
        <f>+ROUND((230/21)/8*E27,2)</f>
        <v>219.05</v>
      </c>
      <c r="G27" s="134"/>
      <c r="H27" s="134"/>
      <c r="I27" s="134"/>
      <c r="J27" s="134"/>
      <c r="K27" s="134"/>
      <c r="L27" s="121"/>
    </row>
    <row r="28" spans="1:12" ht="15">
      <c r="A28" s="229"/>
      <c r="B28" s="230" t="s">
        <v>120</v>
      </c>
      <c r="C28" s="163"/>
      <c r="D28" s="235"/>
      <c r="E28" s="235"/>
      <c r="F28" s="175"/>
      <c r="G28" s="134"/>
      <c r="H28" s="134"/>
      <c r="I28" s="134"/>
      <c r="J28" s="134"/>
      <c r="K28" s="134"/>
      <c r="L28" s="121"/>
    </row>
    <row r="29" spans="1:12" ht="15">
      <c r="A29" s="146">
        <v>15</v>
      </c>
      <c r="B29" s="369" t="s">
        <v>289</v>
      </c>
      <c r="C29" s="281" t="s">
        <v>132</v>
      </c>
      <c r="D29" s="340">
        <f>ROUND(+E29/8,0)</f>
        <v>11</v>
      </c>
      <c r="E29" s="104">
        <v>90</v>
      </c>
      <c r="F29" s="125">
        <f>+ROUND((230/21)/8*E29,2)</f>
        <v>123.21</v>
      </c>
      <c r="G29" s="134"/>
      <c r="H29" s="134"/>
      <c r="I29" s="134"/>
      <c r="J29" s="134"/>
      <c r="K29" s="134"/>
      <c r="L29" s="121"/>
    </row>
    <row r="30" spans="1:12" ht="15">
      <c r="A30" s="146">
        <v>16</v>
      </c>
      <c r="B30" s="369" t="s">
        <v>289</v>
      </c>
      <c r="C30" s="281" t="s">
        <v>133</v>
      </c>
      <c r="D30" s="340">
        <f>ROUND(+E30/8,0)</f>
        <v>11</v>
      </c>
      <c r="E30" s="104">
        <v>90</v>
      </c>
      <c r="F30" s="125">
        <f>+ROUND((230/21)/8*E30,2)</f>
        <v>123.21</v>
      </c>
      <c r="G30" s="134"/>
      <c r="H30" s="134"/>
      <c r="I30" s="134"/>
      <c r="J30" s="134"/>
      <c r="K30" s="134"/>
      <c r="L30" s="121"/>
    </row>
    <row r="31" spans="1:12" ht="15">
      <c r="A31" s="146">
        <v>17</v>
      </c>
      <c r="B31" s="369" t="s">
        <v>289</v>
      </c>
      <c r="C31" s="281" t="s">
        <v>134</v>
      </c>
      <c r="D31" s="340">
        <f>ROUND(+E31/8,0)</f>
        <v>8</v>
      </c>
      <c r="E31" s="104">
        <v>60</v>
      </c>
      <c r="F31" s="125">
        <f>+ROUND((230/21)/8*E31,2)</f>
        <v>82.14</v>
      </c>
      <c r="G31" s="134"/>
      <c r="H31" s="134"/>
      <c r="I31" s="134"/>
      <c r="J31" s="134"/>
      <c r="K31" s="134"/>
      <c r="L31" s="121"/>
    </row>
    <row r="32" spans="1:12" ht="15">
      <c r="A32" s="146">
        <v>18</v>
      </c>
      <c r="B32" s="369" t="s">
        <v>289</v>
      </c>
      <c r="C32" s="281" t="s">
        <v>135</v>
      </c>
      <c r="D32" s="340">
        <f>ROUND(+E32/8,0)</f>
        <v>8</v>
      </c>
      <c r="E32" s="104">
        <v>60</v>
      </c>
      <c r="F32" s="125">
        <f>+ROUND((230/21)/8*E32,2)</f>
        <v>82.14</v>
      </c>
      <c r="G32" s="134"/>
      <c r="H32" s="134"/>
      <c r="I32" s="134"/>
      <c r="J32" s="134"/>
      <c r="K32" s="134"/>
      <c r="L32" s="121"/>
    </row>
    <row r="33" spans="1:12" ht="15.75" thickBot="1">
      <c r="A33" s="147">
        <v>19</v>
      </c>
      <c r="B33" s="370" t="s">
        <v>289</v>
      </c>
      <c r="C33" s="371" t="s">
        <v>136</v>
      </c>
      <c r="D33" s="353">
        <f>ROUND(+E33/8,0)</f>
        <v>8</v>
      </c>
      <c r="E33" s="109">
        <v>60</v>
      </c>
      <c r="F33" s="125">
        <f>+ROUND((230/21)/8*E33,2)</f>
        <v>82.14</v>
      </c>
      <c r="G33" s="134"/>
      <c r="H33" s="134"/>
      <c r="I33" s="134"/>
      <c r="J33" s="134"/>
      <c r="K33" s="134"/>
      <c r="L33" s="121"/>
    </row>
    <row r="34" spans="1:6" s="144" customFormat="1" ht="27.75" customHeight="1" thickBot="1">
      <c r="A34" s="159"/>
      <c r="B34" s="160"/>
      <c r="C34" s="160" t="s">
        <v>176</v>
      </c>
      <c r="D34" s="260">
        <f>SUM(D11:D33)</f>
        <v>214</v>
      </c>
      <c r="E34" s="260">
        <f>SUM(E11:E33)</f>
        <v>1700</v>
      </c>
      <c r="F34" s="228">
        <f>SUM(F11:F33)</f>
        <v>2327.37</v>
      </c>
    </row>
  </sheetData>
  <sheetProtection/>
  <mergeCells count="9">
    <mergeCell ref="F8:F10"/>
    <mergeCell ref="A8:A10"/>
    <mergeCell ref="B8:B10"/>
    <mergeCell ref="C8:C10"/>
    <mergeCell ref="D8:E9"/>
    <mergeCell ref="A1:F1"/>
    <mergeCell ref="A3:F3"/>
    <mergeCell ref="A6:F6"/>
    <mergeCell ref="A4:F4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G3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1.140625" style="20" bestFit="1" customWidth="1"/>
    <col min="2" max="2" width="16.57421875" style="20" customWidth="1"/>
    <col min="3" max="3" width="57.8515625" style="20" customWidth="1"/>
    <col min="4" max="5" width="12.57421875" style="20" customWidth="1"/>
    <col min="6" max="6" width="18.42187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s="112" customFormat="1" ht="15" customHeight="1">
      <c r="A6" s="412" t="s">
        <v>262</v>
      </c>
      <c r="B6" s="412"/>
      <c r="C6" s="412"/>
      <c r="D6" s="412"/>
      <c r="E6" s="412"/>
      <c r="F6" s="412"/>
    </row>
    <row r="7" s="112" customFormat="1" ht="15.75" thickBot="1"/>
    <row r="8" spans="1:7" s="144" customFormat="1" ht="1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392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393"/>
      <c r="G9" s="145"/>
    </row>
    <row r="10" spans="1:7" s="144" customFormat="1" ht="105.75" customHeight="1" thickBot="1">
      <c r="A10" s="388"/>
      <c r="B10" s="390"/>
      <c r="C10" s="391"/>
      <c r="D10" s="254" t="s">
        <v>47</v>
      </c>
      <c r="E10" s="254" t="s">
        <v>48</v>
      </c>
      <c r="F10" s="394"/>
      <c r="G10" s="145"/>
    </row>
    <row r="11" spans="1:6" s="112" customFormat="1" ht="15">
      <c r="A11" s="373"/>
      <c r="B11" s="372" t="s">
        <v>109</v>
      </c>
      <c r="C11" s="374"/>
      <c r="D11" s="375"/>
      <c r="E11" s="375"/>
      <c r="F11" s="376"/>
    </row>
    <row r="12" spans="1:6" s="112" customFormat="1" ht="15">
      <c r="A12" s="296">
        <v>1</v>
      </c>
      <c r="B12" s="297" t="s">
        <v>289</v>
      </c>
      <c r="C12" s="297" t="s">
        <v>110</v>
      </c>
      <c r="D12" s="340">
        <f>ROUND(+E12/8,0)</f>
        <v>5</v>
      </c>
      <c r="E12" s="290">
        <v>36</v>
      </c>
      <c r="F12" s="298">
        <f>+ROUND((230/21)/8*E12,2)</f>
        <v>49.29</v>
      </c>
    </row>
    <row r="13" spans="1:6" s="112" customFormat="1" ht="15">
      <c r="A13" s="296">
        <v>2</v>
      </c>
      <c r="B13" s="297" t="s">
        <v>289</v>
      </c>
      <c r="C13" s="297" t="s">
        <v>113</v>
      </c>
      <c r="D13" s="340">
        <f>ROUND(+E13/8,0)</f>
        <v>7</v>
      </c>
      <c r="E13" s="290">
        <v>56</v>
      </c>
      <c r="F13" s="298">
        <f>+ROUND((230/21)/8*E13,2)</f>
        <v>76.67</v>
      </c>
    </row>
    <row r="14" spans="1:6" s="112" customFormat="1" ht="15">
      <c r="A14" s="161"/>
      <c r="B14" s="162" t="s">
        <v>112</v>
      </c>
      <c r="C14" s="163"/>
      <c r="D14" s="164"/>
      <c r="E14" s="164"/>
      <c r="F14" s="165"/>
    </row>
    <row r="15" spans="1:6" s="112" customFormat="1" ht="15">
      <c r="A15" s="296">
        <v>3</v>
      </c>
      <c r="B15" s="297" t="s">
        <v>289</v>
      </c>
      <c r="C15" s="297" t="s">
        <v>111</v>
      </c>
      <c r="D15" s="340">
        <f>ROUND(+E15/8,0)</f>
        <v>5</v>
      </c>
      <c r="E15" s="290">
        <v>40</v>
      </c>
      <c r="F15" s="298">
        <f>+ROUND((230/21)/8*E15,2)</f>
        <v>54.76</v>
      </c>
    </row>
    <row r="16" spans="1:6" s="112" customFormat="1" ht="30">
      <c r="A16" s="296">
        <v>4</v>
      </c>
      <c r="B16" s="297" t="s">
        <v>289</v>
      </c>
      <c r="C16" s="297" t="s">
        <v>114</v>
      </c>
      <c r="D16" s="340">
        <f>ROUND(+E16/8,0)</f>
        <v>6</v>
      </c>
      <c r="E16" s="290">
        <v>48</v>
      </c>
      <c r="F16" s="298">
        <f>+ROUND((230/21)/8*E16,2)</f>
        <v>65.71</v>
      </c>
    </row>
    <row r="17" spans="1:6" s="112" customFormat="1" ht="15">
      <c r="A17" s="161"/>
      <c r="B17" s="162" t="s">
        <v>294</v>
      </c>
      <c r="C17" s="163"/>
      <c r="D17" s="164"/>
      <c r="E17" s="164"/>
      <c r="F17" s="165"/>
    </row>
    <row r="18" spans="1:6" s="112" customFormat="1" ht="60">
      <c r="A18" s="296">
        <v>5</v>
      </c>
      <c r="B18" s="297" t="s">
        <v>289</v>
      </c>
      <c r="C18" s="297" t="s">
        <v>435</v>
      </c>
      <c r="D18" s="340">
        <f>ROUND(+E18/8,0)</f>
        <v>15</v>
      </c>
      <c r="E18" s="290">
        <v>120</v>
      </c>
      <c r="F18" s="298">
        <f>+ROUND((230/21)/8*E18,2)</f>
        <v>164.29</v>
      </c>
    </row>
    <row r="19" spans="1:6" s="112" customFormat="1" ht="15">
      <c r="A19" s="377"/>
      <c r="B19" s="162" t="s">
        <v>105</v>
      </c>
      <c r="C19" s="163"/>
      <c r="D19" s="164"/>
      <c r="E19" s="164"/>
      <c r="F19" s="165"/>
    </row>
    <row r="20" spans="1:6" s="112" customFormat="1" ht="60.75" thickBot="1">
      <c r="A20" s="296">
        <v>6</v>
      </c>
      <c r="B20" s="297" t="s">
        <v>289</v>
      </c>
      <c r="C20" s="297" t="s">
        <v>436</v>
      </c>
      <c r="D20" s="340">
        <f>ROUND(+E20/8,0)</f>
        <v>15</v>
      </c>
      <c r="E20" s="290">
        <v>120</v>
      </c>
      <c r="F20" s="298">
        <f>+ROUND((230/21)/8*E20,2)</f>
        <v>164.29</v>
      </c>
    </row>
    <row r="21" spans="1:6" s="144" customFormat="1" ht="27.75" customHeight="1" thickBot="1">
      <c r="A21" s="159"/>
      <c r="B21" s="160"/>
      <c r="C21" s="160" t="s">
        <v>176</v>
      </c>
      <c r="D21" s="260">
        <f>SUM(D11:D20)</f>
        <v>53</v>
      </c>
      <c r="E21" s="260">
        <f>SUM(E11:E20)</f>
        <v>420</v>
      </c>
      <c r="F21" s="228">
        <f>SUM(F11:F20)</f>
        <v>575.01</v>
      </c>
    </row>
    <row r="22" spans="4:5" ht="15">
      <c r="D22" s="28"/>
      <c r="E22" s="28"/>
    </row>
    <row r="24" spans="4:5" ht="15">
      <c r="D24" s="28"/>
      <c r="E24" s="28"/>
    </row>
    <row r="25" spans="4:5" ht="15">
      <c r="D25" s="28"/>
      <c r="E25" s="28"/>
    </row>
    <row r="26" spans="4:5" ht="15">
      <c r="D26" s="28"/>
      <c r="E26" s="28"/>
    </row>
    <row r="27" spans="4:5" ht="15">
      <c r="D27" s="28"/>
      <c r="E27" s="28"/>
    </row>
    <row r="28" spans="4:5" ht="15">
      <c r="D28" s="28"/>
      <c r="E28" s="28"/>
    </row>
    <row r="29" spans="4:5" ht="15">
      <c r="D29" s="28"/>
      <c r="E29" s="28"/>
    </row>
    <row r="30" spans="4:5" ht="15">
      <c r="D30" s="28"/>
      <c r="E30" s="28"/>
    </row>
    <row r="31" spans="4:5" ht="15">
      <c r="D31" s="28"/>
      <c r="E31" s="28"/>
    </row>
    <row r="32" spans="4:5" ht="15">
      <c r="D32" s="28"/>
      <c r="E32" s="28"/>
    </row>
    <row r="33" spans="4:5" ht="15">
      <c r="D33" s="28"/>
      <c r="E33" s="28"/>
    </row>
    <row r="34" spans="4:5" ht="15">
      <c r="D34" s="28"/>
      <c r="E34" s="28"/>
    </row>
    <row r="35" spans="4:5" ht="15">
      <c r="D35" s="28"/>
      <c r="E35" s="28"/>
    </row>
    <row r="36" spans="4:5" ht="15">
      <c r="D36" s="28"/>
      <c r="E36" s="28"/>
    </row>
  </sheetData>
  <sheetProtection/>
  <mergeCells count="9">
    <mergeCell ref="A6:F6"/>
    <mergeCell ref="A1:F1"/>
    <mergeCell ref="B8:B10"/>
    <mergeCell ref="A8:A10"/>
    <mergeCell ref="D8:E9"/>
    <mergeCell ref="C8:C10"/>
    <mergeCell ref="F8:F10"/>
    <mergeCell ref="A3:F3"/>
    <mergeCell ref="A4:F4"/>
  </mergeCells>
  <printOptions/>
  <pageMargins left="0.83" right="0.39" top="0.75" bottom="0.75" header="0.3" footer="0.3"/>
  <pageSetup fitToHeight="1" fitToWidth="1" horizontalDpi="600" verticalDpi="600" orientation="portrait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I47"/>
  <sheetViews>
    <sheetView zoomScalePageLayoutView="0" workbookViewId="0" topLeftCell="A7">
      <selection activeCell="C23" sqref="C23"/>
    </sheetView>
  </sheetViews>
  <sheetFormatPr defaultColWidth="9.140625" defaultRowHeight="15"/>
  <cols>
    <col min="1" max="1" width="11.140625" style="20" bestFit="1" customWidth="1"/>
    <col min="2" max="2" width="25.7109375" style="20" customWidth="1"/>
    <col min="3" max="3" width="44.57421875" style="20" customWidth="1"/>
    <col min="4" max="4" width="12.8515625" style="20" customWidth="1"/>
    <col min="5" max="5" width="12.57421875" style="20" customWidth="1"/>
    <col min="6" max="6" width="18.421875" style="20" customWidth="1"/>
    <col min="7" max="8" width="14.00390625" style="20" customWidth="1"/>
    <col min="9" max="9" width="21.57421875" style="20" customWidth="1"/>
    <col min="10" max="16384" width="9.140625" style="20" customWidth="1"/>
  </cols>
  <sheetData>
    <row r="1" spans="1:9" s="48" customFormat="1" ht="15" customHeight="1">
      <c r="A1" s="461" t="s">
        <v>59</v>
      </c>
      <c r="B1" s="461"/>
      <c r="C1" s="461"/>
      <c r="D1" s="461"/>
      <c r="E1" s="461"/>
      <c r="F1" s="461"/>
      <c r="G1" s="461"/>
      <c r="H1" s="461"/>
      <c r="I1" s="461"/>
    </row>
    <row r="3" spans="1:9" ht="15" customHeight="1">
      <c r="A3" s="426" t="s">
        <v>158</v>
      </c>
      <c r="B3" s="426"/>
      <c r="C3" s="426"/>
      <c r="D3" s="426"/>
      <c r="E3" s="426"/>
      <c r="F3" s="426"/>
      <c r="G3" s="426"/>
      <c r="H3" s="426"/>
      <c r="I3" s="426"/>
    </row>
    <row r="5" spans="1:9" ht="15" customHeight="1">
      <c r="A5" s="426" t="s">
        <v>60</v>
      </c>
      <c r="B5" s="426"/>
      <c r="C5" s="426"/>
      <c r="D5" s="426"/>
      <c r="E5" s="426"/>
      <c r="F5" s="426"/>
      <c r="G5" s="426"/>
      <c r="H5" s="426"/>
      <c r="I5" s="426"/>
    </row>
    <row r="7" spans="1:9" ht="15" customHeight="1">
      <c r="A7" s="452" t="s">
        <v>11</v>
      </c>
      <c r="B7" s="452"/>
      <c r="C7" s="452"/>
      <c r="D7" s="452"/>
      <c r="E7" s="452"/>
      <c r="F7" s="452"/>
      <c r="G7" s="452"/>
      <c r="H7" s="452"/>
      <c r="I7" s="452"/>
    </row>
    <row r="8" ht="15.75" thickBot="1"/>
    <row r="9" spans="1:9" ht="15" customHeight="1">
      <c r="A9" s="466" t="s">
        <v>139</v>
      </c>
      <c r="B9" s="468" t="s">
        <v>236</v>
      </c>
      <c r="C9" s="454" t="s">
        <v>141</v>
      </c>
      <c r="D9" s="456" t="s">
        <v>234</v>
      </c>
      <c r="E9" s="457"/>
      <c r="F9" s="409" t="s">
        <v>331</v>
      </c>
      <c r="G9" s="462" t="s">
        <v>235</v>
      </c>
      <c r="H9" s="462"/>
      <c r="I9" s="464" t="s">
        <v>437</v>
      </c>
    </row>
    <row r="10" spans="1:9" ht="15">
      <c r="A10" s="467"/>
      <c r="B10" s="469"/>
      <c r="C10" s="455"/>
      <c r="D10" s="458"/>
      <c r="E10" s="459"/>
      <c r="F10" s="460"/>
      <c r="G10" s="463"/>
      <c r="H10" s="463"/>
      <c r="I10" s="465"/>
    </row>
    <row r="11" spans="1:9" ht="90" customHeight="1" thickBot="1">
      <c r="A11" s="467"/>
      <c r="B11" s="469"/>
      <c r="C11" s="455"/>
      <c r="D11" s="45" t="s">
        <v>47</v>
      </c>
      <c r="E11" s="46" t="s">
        <v>48</v>
      </c>
      <c r="F11" s="460"/>
      <c r="G11" s="43" t="s">
        <v>47</v>
      </c>
      <c r="H11" s="42" t="s">
        <v>48</v>
      </c>
      <c r="I11" s="465"/>
    </row>
    <row r="12" spans="1:9" ht="15.75" thickBot="1">
      <c r="A12" s="21">
        <v>1</v>
      </c>
      <c r="B12" s="33" t="s">
        <v>237</v>
      </c>
      <c r="C12" s="80" t="s">
        <v>217</v>
      </c>
      <c r="D12" s="63">
        <f>ROUND(+E12/8,2)</f>
        <v>9.25</v>
      </c>
      <c r="E12" s="64">
        <f>SUM(E13:E15)</f>
        <v>74</v>
      </c>
      <c r="F12" s="65">
        <f>SUM(F13:F15)</f>
        <v>109.52</v>
      </c>
      <c r="G12" s="36">
        <f>ROUND(+H12/8,2)</f>
        <v>2</v>
      </c>
      <c r="H12" s="66">
        <f>SUM(H13:H15)</f>
        <v>16</v>
      </c>
      <c r="I12" s="65">
        <f>SUM(I13:I15)</f>
        <v>25.71</v>
      </c>
    </row>
    <row r="13" spans="1:9" ht="15">
      <c r="A13" s="22">
        <v>1.1</v>
      </c>
      <c r="B13" s="23" t="s">
        <v>237</v>
      </c>
      <c r="C13" s="37" t="s">
        <v>12</v>
      </c>
      <c r="D13" s="81">
        <f>ROUND(+E13/8,0)</f>
        <v>2</v>
      </c>
      <c r="E13" s="82">
        <v>12</v>
      </c>
      <c r="F13" s="24">
        <f>+ROUND((230/21)*D13,2)</f>
        <v>21.9</v>
      </c>
      <c r="G13" s="81">
        <f>ROUND(+H13/8,0)</f>
        <v>0</v>
      </c>
      <c r="H13" s="83">
        <v>0</v>
      </c>
      <c r="I13" s="84">
        <f>+ROUND((180/21)*G13,2)</f>
        <v>0</v>
      </c>
    </row>
    <row r="14" spans="1:9" ht="15">
      <c r="A14" s="17">
        <v>1.2</v>
      </c>
      <c r="B14" s="26" t="s">
        <v>237</v>
      </c>
      <c r="C14" s="38" t="s">
        <v>218</v>
      </c>
      <c r="D14" s="81">
        <f>ROUND(+E14/8,0)</f>
        <v>5</v>
      </c>
      <c r="E14" s="85">
        <v>36</v>
      </c>
      <c r="F14" s="24">
        <f>+ROUND((230/21)*D14,2)</f>
        <v>54.76</v>
      </c>
      <c r="G14" s="81">
        <f>ROUND(+H14/8,0)</f>
        <v>2</v>
      </c>
      <c r="H14" s="86">
        <v>12</v>
      </c>
      <c r="I14" s="84">
        <f>+ROUND((180/21)*G14,2)</f>
        <v>17.14</v>
      </c>
    </row>
    <row r="15" spans="1:9" ht="15.75" thickBot="1">
      <c r="A15" s="16">
        <v>1.3</v>
      </c>
      <c r="B15" s="34" t="s">
        <v>237</v>
      </c>
      <c r="C15" s="87" t="s">
        <v>219</v>
      </c>
      <c r="D15" s="81">
        <f>ROUND(+E15/8,0)</f>
        <v>3</v>
      </c>
      <c r="E15" s="88">
        <v>26</v>
      </c>
      <c r="F15" s="24">
        <f>+ROUND((230/21)*D15,2)</f>
        <v>32.86</v>
      </c>
      <c r="G15" s="81">
        <f>ROUND(+H15/8,0)</f>
        <v>1</v>
      </c>
      <c r="H15" s="89">
        <v>4</v>
      </c>
      <c r="I15" s="84">
        <f>+ROUND((180/21)*G15,2)</f>
        <v>8.57</v>
      </c>
    </row>
    <row r="16" spans="1:9" ht="30.75" thickBot="1">
      <c r="A16" s="32">
        <v>1</v>
      </c>
      <c r="B16" s="33" t="s">
        <v>237</v>
      </c>
      <c r="C16" s="80" t="s">
        <v>220</v>
      </c>
      <c r="D16" s="63">
        <f>ROUND(+E16/8,2)</f>
        <v>9.5</v>
      </c>
      <c r="E16" s="64">
        <f>SUM(E17:E19)</f>
        <v>76</v>
      </c>
      <c r="F16" s="65">
        <f>SUM(F17:F19)</f>
        <v>109.50999999999999</v>
      </c>
      <c r="G16" s="36">
        <f>ROUND(+H16/8,2)</f>
        <v>6.75</v>
      </c>
      <c r="H16" s="66">
        <f>SUM(H17:H19)</f>
        <v>54</v>
      </c>
      <c r="I16" s="65">
        <f>SUM(I17:I19)</f>
        <v>51.42</v>
      </c>
    </row>
    <row r="17" spans="1:9" ht="30">
      <c r="A17" s="22">
        <v>1.1</v>
      </c>
      <c r="B17" s="23" t="s">
        <v>237</v>
      </c>
      <c r="C17" s="37" t="s">
        <v>221</v>
      </c>
      <c r="D17" s="81">
        <f>ROUND(+E17/8,0)</f>
        <v>2</v>
      </c>
      <c r="E17" s="90">
        <v>18</v>
      </c>
      <c r="F17" s="24">
        <f>+ROUND((230/21)*D17,2)</f>
        <v>21.9</v>
      </c>
      <c r="G17" s="81">
        <f>ROUND(+H17/8,0)</f>
        <v>1</v>
      </c>
      <c r="H17" s="91">
        <v>10</v>
      </c>
      <c r="I17" s="84">
        <f>+ROUND((180/21)*G17,2)</f>
        <v>8.57</v>
      </c>
    </row>
    <row r="18" spans="1:9" ht="45">
      <c r="A18" s="17">
        <v>1.2</v>
      </c>
      <c r="B18" s="26" t="s">
        <v>237</v>
      </c>
      <c r="C18" s="38" t="s">
        <v>222</v>
      </c>
      <c r="D18" s="81">
        <f>ROUND(+E18/8,0)</f>
        <v>6</v>
      </c>
      <c r="E18" s="92">
        <v>44</v>
      </c>
      <c r="F18" s="24">
        <f>+ROUND((230/21)*D18,2)</f>
        <v>65.71</v>
      </c>
      <c r="G18" s="81">
        <f>ROUND(+H18/8,0)</f>
        <v>3</v>
      </c>
      <c r="H18" s="93">
        <v>26</v>
      </c>
      <c r="I18" s="84">
        <f>+ROUND((180/21)*G18,2)</f>
        <v>25.71</v>
      </c>
    </row>
    <row r="19" spans="1:9" ht="45.75" thickBot="1">
      <c r="A19" s="16">
        <v>1.3</v>
      </c>
      <c r="B19" s="34" t="s">
        <v>237</v>
      </c>
      <c r="C19" s="87" t="s">
        <v>223</v>
      </c>
      <c r="D19" s="81">
        <f>ROUND(+E19/8,0)</f>
        <v>2</v>
      </c>
      <c r="E19" s="92">
        <v>14</v>
      </c>
      <c r="F19" s="24">
        <f>+ROUND((230/21)*D19,2)</f>
        <v>21.9</v>
      </c>
      <c r="G19" s="81">
        <f>ROUND(+H19/8,0)</f>
        <v>2</v>
      </c>
      <c r="H19" s="93">
        <v>18</v>
      </c>
      <c r="I19" s="84">
        <f>+ROUND((180/21)*G19,2)</f>
        <v>17.14</v>
      </c>
    </row>
    <row r="20" spans="1:9" ht="45.75" thickBot="1">
      <c r="A20" s="32">
        <v>1</v>
      </c>
      <c r="B20" s="33" t="s">
        <v>237</v>
      </c>
      <c r="C20" s="80" t="s">
        <v>224</v>
      </c>
      <c r="D20" s="63">
        <f>ROUND(+E20/8,2)</f>
        <v>4.25</v>
      </c>
      <c r="E20" s="64">
        <f>SUM(E21:E23)</f>
        <v>34</v>
      </c>
      <c r="F20" s="65">
        <f>SUM(F21:F23)</f>
        <v>54.760000000000005</v>
      </c>
      <c r="G20" s="36">
        <f>ROUND(+H20/8,2)</f>
        <v>5.5</v>
      </c>
      <c r="H20" s="66">
        <f>SUM(H21:H23)</f>
        <v>44</v>
      </c>
      <c r="I20" s="65">
        <f>SUM(I21:I23)</f>
        <v>51.43</v>
      </c>
    </row>
    <row r="21" spans="1:9" ht="30">
      <c r="A21" s="22">
        <v>1.1</v>
      </c>
      <c r="B21" s="23" t="s">
        <v>237</v>
      </c>
      <c r="C21" s="37" t="s">
        <v>225</v>
      </c>
      <c r="D21" s="81">
        <f>ROUND(+E21/8,0)</f>
        <v>3</v>
      </c>
      <c r="E21" s="90">
        <v>24</v>
      </c>
      <c r="F21" s="24">
        <f>+ROUND((230/21)*D21,2)</f>
        <v>32.86</v>
      </c>
      <c r="G21" s="81">
        <f>ROUND(+H21/8,0)</f>
        <v>4</v>
      </c>
      <c r="H21" s="91">
        <v>28</v>
      </c>
      <c r="I21" s="84">
        <f>+ROUND((180/21)*G21,2)</f>
        <v>34.29</v>
      </c>
    </row>
    <row r="22" spans="1:9" ht="15">
      <c r="A22" s="17">
        <v>1.2</v>
      </c>
      <c r="B22" s="26" t="s">
        <v>237</v>
      </c>
      <c r="C22" s="38" t="s">
        <v>226</v>
      </c>
      <c r="D22" s="81">
        <f>ROUND(+E22/8,0)</f>
        <v>1</v>
      </c>
      <c r="E22" s="94">
        <v>4</v>
      </c>
      <c r="F22" s="24">
        <f>+ROUND((230/21)*D22,2)</f>
        <v>10.95</v>
      </c>
      <c r="G22" s="81">
        <f>ROUND(+H22/8,0)</f>
        <v>1</v>
      </c>
      <c r="H22" s="95">
        <v>8</v>
      </c>
      <c r="I22" s="84">
        <f>+ROUND((180/21)*G22,2)</f>
        <v>8.57</v>
      </c>
    </row>
    <row r="23" spans="1:9" ht="30.75" thickBot="1">
      <c r="A23" s="16">
        <v>1.3</v>
      </c>
      <c r="B23" s="34" t="s">
        <v>237</v>
      </c>
      <c r="C23" s="87" t="s">
        <v>227</v>
      </c>
      <c r="D23" s="81">
        <f>ROUND(+E23/8,0)</f>
        <v>1</v>
      </c>
      <c r="E23" s="96">
        <v>6</v>
      </c>
      <c r="F23" s="24">
        <f>+ROUND((230/21)*D23,2)</f>
        <v>10.95</v>
      </c>
      <c r="G23" s="81">
        <f>ROUND(+H23/8,0)</f>
        <v>1</v>
      </c>
      <c r="H23" s="97">
        <v>8</v>
      </c>
      <c r="I23" s="84">
        <f>+ROUND((180/21)*G23,2)</f>
        <v>8.57</v>
      </c>
    </row>
    <row r="24" spans="1:9" ht="30.75" thickBot="1">
      <c r="A24" s="32">
        <v>1</v>
      </c>
      <c r="B24" s="33" t="s">
        <v>237</v>
      </c>
      <c r="C24" s="98" t="s">
        <v>13</v>
      </c>
      <c r="D24" s="63">
        <f>ROUND(+E24/8,2)</f>
        <v>11.75</v>
      </c>
      <c r="E24" s="64">
        <f>SUM(E25:E27)</f>
        <v>94</v>
      </c>
      <c r="F24" s="65">
        <f>SUM(F25:F27)</f>
        <v>131.42</v>
      </c>
      <c r="G24" s="36">
        <f>ROUND(+H24/8,2)</f>
        <v>12</v>
      </c>
      <c r="H24" s="66">
        <f>SUM(H25:H27)</f>
        <v>96</v>
      </c>
      <c r="I24" s="65">
        <f>SUM(I25:I27)</f>
        <v>111.43</v>
      </c>
    </row>
    <row r="25" spans="1:9" ht="15">
      <c r="A25" s="22">
        <v>1.1</v>
      </c>
      <c r="B25" s="23" t="s">
        <v>237</v>
      </c>
      <c r="C25" s="19" t="s">
        <v>228</v>
      </c>
      <c r="D25" s="81">
        <f>ROUND(+E25/8,0)</f>
        <v>1</v>
      </c>
      <c r="E25" s="90">
        <v>10</v>
      </c>
      <c r="F25" s="24">
        <f>+ROUND((230/21)*D25,2)</f>
        <v>10.95</v>
      </c>
      <c r="G25" s="81">
        <f>ROUND(+H25/8,0)</f>
        <v>2</v>
      </c>
      <c r="H25" s="91">
        <v>12</v>
      </c>
      <c r="I25" s="84">
        <f>+ROUND((180/21)*G25,2)</f>
        <v>17.14</v>
      </c>
    </row>
    <row r="26" spans="1:9" ht="30">
      <c r="A26" s="17">
        <v>1.2</v>
      </c>
      <c r="B26" s="26" t="s">
        <v>237</v>
      </c>
      <c r="C26" s="38" t="s">
        <v>229</v>
      </c>
      <c r="D26" s="81">
        <f>ROUND(+E26/8,0)</f>
        <v>5</v>
      </c>
      <c r="E26" s="94">
        <v>38</v>
      </c>
      <c r="F26" s="24">
        <f>+ROUND((230/21)*D26,2)</f>
        <v>54.76</v>
      </c>
      <c r="G26" s="81">
        <f>ROUND(+H26/8,0)</f>
        <v>5</v>
      </c>
      <c r="H26" s="95">
        <v>38</v>
      </c>
      <c r="I26" s="84">
        <f>+ROUND((180/21)*G26,2)</f>
        <v>42.86</v>
      </c>
    </row>
    <row r="27" spans="1:9" ht="15.75" thickBot="1">
      <c r="A27" s="16">
        <v>1.3</v>
      </c>
      <c r="B27" s="34" t="s">
        <v>237</v>
      </c>
      <c r="C27" s="19" t="s">
        <v>230</v>
      </c>
      <c r="D27" s="81">
        <f>ROUND(+E27/8,0)</f>
        <v>6</v>
      </c>
      <c r="E27" s="92">
        <v>46</v>
      </c>
      <c r="F27" s="24">
        <f>+ROUND((230/21)*D27,2)</f>
        <v>65.71</v>
      </c>
      <c r="G27" s="81">
        <f>ROUND(+H27/8,0)</f>
        <v>6</v>
      </c>
      <c r="H27" s="93">
        <v>46</v>
      </c>
      <c r="I27" s="84">
        <f>+ROUND((180/21)*G27,2)</f>
        <v>51.43</v>
      </c>
    </row>
    <row r="28" spans="1:9" ht="30.75" thickBot="1">
      <c r="A28" s="32">
        <v>1</v>
      </c>
      <c r="B28" s="33" t="s">
        <v>237</v>
      </c>
      <c r="C28" s="98" t="s">
        <v>231</v>
      </c>
      <c r="D28" s="63">
        <f>ROUND(+E28/8,2)</f>
        <v>8.75</v>
      </c>
      <c r="E28" s="64">
        <f>SUM(E29:E30)</f>
        <v>70</v>
      </c>
      <c r="F28" s="65">
        <f>SUM(F29:F30)</f>
        <v>98.57</v>
      </c>
      <c r="G28" s="36">
        <f>ROUND(+H28/8,2)</f>
        <v>8.5</v>
      </c>
      <c r="H28" s="66">
        <f>SUM(H29:H30)</f>
        <v>68</v>
      </c>
      <c r="I28" s="65">
        <f>SUM(I29:I30)</f>
        <v>77.14</v>
      </c>
    </row>
    <row r="29" spans="1:9" ht="15">
      <c r="A29" s="22">
        <v>1.1</v>
      </c>
      <c r="B29" s="23" t="s">
        <v>237</v>
      </c>
      <c r="C29" s="37" t="s">
        <v>232</v>
      </c>
      <c r="D29" s="81">
        <f>ROUND(+E29/8,0)</f>
        <v>6</v>
      </c>
      <c r="E29" s="99">
        <v>44</v>
      </c>
      <c r="F29" s="24">
        <f>+ROUND((230/21)*D29,2)</f>
        <v>65.71</v>
      </c>
      <c r="G29" s="81">
        <f>ROUND(+H29/8,0)</f>
        <v>6</v>
      </c>
      <c r="H29" s="100">
        <v>44</v>
      </c>
      <c r="I29" s="84">
        <f>+ROUND((180/21)*G29,2)</f>
        <v>51.43</v>
      </c>
    </row>
    <row r="30" spans="1:9" ht="15.75" thickBot="1">
      <c r="A30" s="17">
        <v>1.2</v>
      </c>
      <c r="B30" s="26" t="s">
        <v>237</v>
      </c>
      <c r="C30" s="38" t="s">
        <v>233</v>
      </c>
      <c r="D30" s="81">
        <f>ROUND(+E30/8,0)</f>
        <v>3</v>
      </c>
      <c r="E30" s="92">
        <v>26</v>
      </c>
      <c r="F30" s="24">
        <f>+ROUND((230/21)*D30,2)</f>
        <v>32.86</v>
      </c>
      <c r="G30" s="81">
        <f>ROUND(+H30/8,0)</f>
        <v>3</v>
      </c>
      <c r="H30" s="93">
        <v>24</v>
      </c>
      <c r="I30" s="84">
        <f>+ROUND((180/21)*G30,2)</f>
        <v>25.71</v>
      </c>
    </row>
    <row r="31" spans="1:9" ht="15.75" thickBot="1">
      <c r="A31" s="67"/>
      <c r="B31" s="68"/>
      <c r="C31" s="25" t="s">
        <v>176</v>
      </c>
      <c r="D31" s="69">
        <f aca="true" t="shared" si="0" ref="D31:I31">+D12+D16+D20+D24+D28</f>
        <v>43.5</v>
      </c>
      <c r="E31" s="70">
        <f t="shared" si="0"/>
        <v>348</v>
      </c>
      <c r="F31" s="35">
        <f>+F12+F16+F20+F24+F28</f>
        <v>503.7799999999999</v>
      </c>
      <c r="G31" s="69">
        <f t="shared" si="0"/>
        <v>34.75</v>
      </c>
      <c r="H31" s="70">
        <f t="shared" si="0"/>
        <v>278</v>
      </c>
      <c r="I31" s="35">
        <f t="shared" si="0"/>
        <v>317.13</v>
      </c>
    </row>
    <row r="32" spans="1:9" ht="15.75" thickBot="1">
      <c r="A32" s="71"/>
      <c r="B32" s="72"/>
      <c r="C32" s="73" t="s">
        <v>116</v>
      </c>
      <c r="D32" s="74"/>
      <c r="E32" s="75"/>
      <c r="F32" s="76"/>
      <c r="G32" s="77"/>
      <c r="H32" s="78"/>
      <c r="I32" s="76"/>
    </row>
    <row r="33" spans="4:8" ht="15">
      <c r="D33" s="28"/>
      <c r="E33" s="28"/>
      <c r="G33" s="28"/>
      <c r="H33" s="28"/>
    </row>
    <row r="34" ht="15">
      <c r="D34" s="31"/>
    </row>
    <row r="35" spans="4:8" ht="15">
      <c r="D35" s="28"/>
      <c r="E35" s="28"/>
      <c r="G35" s="28"/>
      <c r="H35" s="28"/>
    </row>
    <row r="36" spans="4:8" ht="15">
      <c r="D36" s="28"/>
      <c r="E36" s="28"/>
      <c r="G36" s="28"/>
      <c r="H36" s="28"/>
    </row>
    <row r="37" spans="4:8" ht="15">
      <c r="D37" s="28"/>
      <c r="E37" s="28"/>
      <c r="G37" s="79"/>
      <c r="H37" s="28"/>
    </row>
    <row r="38" spans="4:8" ht="15">
      <c r="D38" s="28"/>
      <c r="E38" s="28"/>
      <c r="G38" s="28"/>
      <c r="H38" s="28"/>
    </row>
    <row r="39" spans="4:8" ht="15">
      <c r="D39" s="28"/>
      <c r="E39" s="28"/>
      <c r="G39" s="28"/>
      <c r="H39" s="28"/>
    </row>
    <row r="40" spans="4:8" ht="15">
      <c r="D40" s="28"/>
      <c r="E40" s="28"/>
      <c r="G40" s="28"/>
      <c r="H40" s="28"/>
    </row>
    <row r="41" spans="4:8" ht="15">
      <c r="D41" s="28"/>
      <c r="E41" s="28"/>
      <c r="G41" s="28"/>
      <c r="H41" s="28"/>
    </row>
    <row r="42" spans="4:8" ht="15">
      <c r="D42" s="28"/>
      <c r="E42" s="28"/>
      <c r="G42" s="28"/>
      <c r="H42" s="28"/>
    </row>
    <row r="43" spans="4:8" ht="15">
      <c r="D43" s="28"/>
      <c r="E43" s="28"/>
      <c r="G43" s="28"/>
      <c r="H43" s="28"/>
    </row>
    <row r="44" spans="4:8" ht="15">
      <c r="D44" s="28"/>
      <c r="E44" s="28"/>
      <c r="G44" s="28"/>
      <c r="H44" s="28"/>
    </row>
    <row r="45" spans="4:8" ht="15">
      <c r="D45" s="28"/>
      <c r="E45" s="28"/>
      <c r="G45" s="28"/>
      <c r="H45" s="28"/>
    </row>
    <row r="46" spans="4:8" ht="15">
      <c r="D46" s="28"/>
      <c r="E46" s="28"/>
      <c r="G46" s="28"/>
      <c r="H46" s="28"/>
    </row>
    <row r="47" spans="4:8" ht="15">
      <c r="D47" s="28"/>
      <c r="E47" s="28"/>
      <c r="G47" s="28"/>
      <c r="H47" s="28"/>
    </row>
  </sheetData>
  <sheetProtection/>
  <mergeCells count="11">
    <mergeCell ref="B9:B11"/>
    <mergeCell ref="C9:C11"/>
    <mergeCell ref="D9:E10"/>
    <mergeCell ref="F9:F11"/>
    <mergeCell ref="A1:I1"/>
    <mergeCell ref="A3:I3"/>
    <mergeCell ref="A5:I5"/>
    <mergeCell ref="A7:I7"/>
    <mergeCell ref="G9:H10"/>
    <mergeCell ref="I9:I11"/>
    <mergeCell ref="A9:A11"/>
  </mergeCells>
  <printOptions/>
  <pageMargins left="0.29" right="0.16" top="0.28" bottom="0.21" header="0.22" footer="0.18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45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11.00390625" style="112" bestFit="1" customWidth="1"/>
    <col min="2" max="2" width="18.140625" style="112" customWidth="1"/>
    <col min="3" max="3" width="74.57421875" style="112" customWidth="1"/>
    <col min="4" max="4" width="12.57421875" style="112" customWidth="1"/>
    <col min="5" max="5" width="12.140625" style="112" customWidth="1"/>
    <col min="6" max="6" width="21.7109375" style="112" customWidth="1"/>
    <col min="7" max="16384" width="9.140625" style="112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12" s="114" customFormat="1" ht="15">
      <c r="A6" s="411" t="s">
        <v>334</v>
      </c>
      <c r="B6" s="411"/>
      <c r="C6" s="411"/>
      <c r="D6" s="411"/>
      <c r="E6" s="411"/>
      <c r="F6" s="411"/>
      <c r="G6" s="135"/>
      <c r="H6" s="135"/>
      <c r="I6" s="135"/>
      <c r="J6" s="135"/>
      <c r="K6" s="134"/>
      <c r="L6" s="136"/>
    </row>
    <row r="7" spans="1:6" s="114" customFormat="1" ht="15.75" thickBot="1">
      <c r="A7" s="113"/>
      <c r="D7" s="113"/>
      <c r="E7" s="113"/>
      <c r="F7" s="113"/>
    </row>
    <row r="8" spans="1:7" ht="15" customHeight="1">
      <c r="A8" s="416" t="s">
        <v>139</v>
      </c>
      <c r="B8" s="418" t="s">
        <v>140</v>
      </c>
      <c r="C8" s="418" t="s">
        <v>141</v>
      </c>
      <c r="D8" s="418" t="s">
        <v>142</v>
      </c>
      <c r="E8" s="418"/>
      <c r="F8" s="420" t="s">
        <v>331</v>
      </c>
      <c r="G8" s="114"/>
    </row>
    <row r="9" spans="1:7" ht="15">
      <c r="A9" s="417"/>
      <c r="B9" s="419"/>
      <c r="C9" s="419"/>
      <c r="D9" s="419"/>
      <c r="E9" s="419"/>
      <c r="F9" s="421"/>
      <c r="G9" s="114"/>
    </row>
    <row r="10" spans="1:7" ht="100.5" customHeight="1">
      <c r="A10" s="417"/>
      <c r="B10" s="419"/>
      <c r="C10" s="419"/>
      <c r="D10" s="120" t="s">
        <v>47</v>
      </c>
      <c r="E10" s="120" t="s">
        <v>48</v>
      </c>
      <c r="F10" s="421"/>
      <c r="G10" s="114"/>
    </row>
    <row r="11" spans="1:7" ht="15">
      <c r="A11" s="172"/>
      <c r="B11" s="163" t="s">
        <v>109</v>
      </c>
      <c r="C11" s="163"/>
      <c r="D11" s="173"/>
      <c r="E11" s="174"/>
      <c r="F11" s="175"/>
      <c r="G11" s="114"/>
    </row>
    <row r="12" spans="1:6" ht="41.25" customHeight="1">
      <c r="A12" s="245">
        <v>1</v>
      </c>
      <c r="B12" s="116" t="s">
        <v>289</v>
      </c>
      <c r="C12" s="102" t="s">
        <v>335</v>
      </c>
      <c r="D12" s="103">
        <f>ROUND(+E12/8,0)</f>
        <v>10</v>
      </c>
      <c r="E12" s="104">
        <v>80</v>
      </c>
      <c r="F12" s="105">
        <f>+ROUND((230/21)/8*E12,2)</f>
        <v>109.52</v>
      </c>
    </row>
    <row r="13" spans="1:6" ht="39.75" customHeight="1">
      <c r="A13" s="245">
        <v>2</v>
      </c>
      <c r="B13" s="116" t="s">
        <v>289</v>
      </c>
      <c r="C13" s="102" t="s">
        <v>336</v>
      </c>
      <c r="D13" s="103">
        <f>ROUND(+E13/8,0)</f>
        <v>15</v>
      </c>
      <c r="E13" s="104">
        <v>120</v>
      </c>
      <c r="F13" s="105">
        <f>+ROUND((230/21)/8*E13,2)</f>
        <v>164.29</v>
      </c>
    </row>
    <row r="14" spans="1:7" ht="15">
      <c r="A14" s="172"/>
      <c r="B14" s="163" t="s">
        <v>112</v>
      </c>
      <c r="C14" s="163"/>
      <c r="D14" s="173"/>
      <c r="E14" s="174"/>
      <c r="F14" s="175"/>
      <c r="G14" s="114"/>
    </row>
    <row r="15" spans="1:6" ht="39.75" customHeight="1">
      <c r="A15" s="245">
        <v>3</v>
      </c>
      <c r="B15" s="116" t="s">
        <v>289</v>
      </c>
      <c r="C15" s="102" t="s">
        <v>337</v>
      </c>
      <c r="D15" s="103">
        <f>ROUND(+E15/8,0)</f>
        <v>15</v>
      </c>
      <c r="E15" s="104">
        <v>120</v>
      </c>
      <c r="F15" s="105">
        <f>+ROUND((230/21)/8*E15,2)</f>
        <v>164.29</v>
      </c>
    </row>
    <row r="16" spans="1:6" ht="40.5" customHeight="1">
      <c r="A16" s="245">
        <v>4</v>
      </c>
      <c r="B16" s="116" t="s">
        <v>289</v>
      </c>
      <c r="C16" s="102" t="s">
        <v>338</v>
      </c>
      <c r="D16" s="103">
        <f>ROUND(+E16/8,0)</f>
        <v>15</v>
      </c>
      <c r="E16" s="104">
        <v>120</v>
      </c>
      <c r="F16" s="105">
        <f>+ROUND((230/21)/8*E16,2)</f>
        <v>164.29</v>
      </c>
    </row>
    <row r="17" spans="1:7" ht="15">
      <c r="A17" s="172"/>
      <c r="B17" s="163" t="s">
        <v>294</v>
      </c>
      <c r="C17" s="163"/>
      <c r="D17" s="173"/>
      <c r="E17" s="174"/>
      <c r="F17" s="175"/>
      <c r="G17" s="114"/>
    </row>
    <row r="18" spans="1:6" ht="36.75" customHeight="1">
      <c r="A18" s="245">
        <v>5</v>
      </c>
      <c r="B18" s="116" t="s">
        <v>289</v>
      </c>
      <c r="C18" s="102" t="s">
        <v>339</v>
      </c>
      <c r="D18" s="103">
        <f>ROUND(+E18/8,0)</f>
        <v>15</v>
      </c>
      <c r="E18" s="104">
        <v>120</v>
      </c>
      <c r="F18" s="105">
        <f>+ROUND((230/21)/8*E18,2)</f>
        <v>164.29</v>
      </c>
    </row>
    <row r="19" spans="1:6" ht="66" customHeight="1">
      <c r="A19" s="245">
        <v>6</v>
      </c>
      <c r="B19" s="116" t="s">
        <v>289</v>
      </c>
      <c r="C19" s="102" t="s">
        <v>340</v>
      </c>
      <c r="D19" s="103">
        <f>ROUND(+E19/8,0)</f>
        <v>15</v>
      </c>
      <c r="E19" s="104">
        <v>120</v>
      </c>
      <c r="F19" s="105">
        <f>+ROUND((230/21)/8*E19,2)</f>
        <v>164.29</v>
      </c>
    </row>
    <row r="20" spans="1:7" ht="15">
      <c r="A20" s="172"/>
      <c r="B20" s="163" t="s">
        <v>105</v>
      </c>
      <c r="C20" s="163"/>
      <c r="D20" s="173"/>
      <c r="E20" s="174"/>
      <c r="F20" s="175"/>
      <c r="G20" s="114"/>
    </row>
    <row r="21" spans="1:6" ht="28.5" customHeight="1">
      <c r="A21" s="245">
        <v>7</v>
      </c>
      <c r="B21" s="116" t="s">
        <v>289</v>
      </c>
      <c r="C21" s="102" t="s">
        <v>341</v>
      </c>
      <c r="D21" s="103">
        <f>ROUND(+E21/8,0)</f>
        <v>10</v>
      </c>
      <c r="E21" s="104">
        <v>80</v>
      </c>
      <c r="F21" s="105">
        <f>+ROUND((230/21)/8*E21,2)</f>
        <v>109.52</v>
      </c>
    </row>
    <row r="22" spans="1:6" ht="28.5" customHeight="1" thickBot="1">
      <c r="A22" s="106">
        <v>8</v>
      </c>
      <c r="B22" s="133" t="s">
        <v>289</v>
      </c>
      <c r="C22" s="107" t="s">
        <v>342</v>
      </c>
      <c r="D22" s="108">
        <f>ROUND(+E22/8,0)</f>
        <v>15</v>
      </c>
      <c r="E22" s="109">
        <v>120</v>
      </c>
      <c r="F22" s="110">
        <f>+ROUND((230/21)/8*E22,2)</f>
        <v>164.29</v>
      </c>
    </row>
    <row r="23" spans="1:7" ht="37.5" customHeight="1" thickBot="1">
      <c r="A23" s="169"/>
      <c r="B23" s="170"/>
      <c r="C23" s="155" t="s">
        <v>176</v>
      </c>
      <c r="D23" s="156">
        <f>SUM(D11:D22)</f>
        <v>110</v>
      </c>
      <c r="E23" s="156">
        <f>SUM(E11:E22)</f>
        <v>880</v>
      </c>
      <c r="F23" s="171">
        <f>SUM(F11:F22)</f>
        <v>1204.78</v>
      </c>
      <c r="G23" s="114"/>
    </row>
    <row r="24" spans="1:6" ht="15">
      <c r="A24" s="137"/>
      <c r="B24" s="138"/>
      <c r="C24" s="139"/>
      <c r="D24" s="140"/>
      <c r="E24" s="140"/>
      <c r="F24" s="140"/>
    </row>
    <row r="25" spans="1:6" ht="15">
      <c r="A25" s="137"/>
      <c r="B25" s="138"/>
      <c r="C25" s="139"/>
      <c r="D25" s="141"/>
      <c r="E25" s="137"/>
      <c r="F25" s="142"/>
    </row>
    <row r="26" spans="1:6" ht="15">
      <c r="A26" s="137"/>
      <c r="B26" s="138"/>
      <c r="C26" s="139"/>
      <c r="D26" s="141"/>
      <c r="E26" s="137"/>
      <c r="F26" s="142"/>
    </row>
    <row r="27" spans="1:6" ht="15">
      <c r="A27" s="137"/>
      <c r="B27" s="138"/>
      <c r="C27" s="139"/>
      <c r="D27" s="141"/>
      <c r="E27" s="137"/>
      <c r="F27" s="142"/>
    </row>
    <row r="28" spans="1:6" ht="15">
      <c r="A28" s="137"/>
      <c r="B28" s="138"/>
      <c r="C28" s="139"/>
      <c r="D28" s="141"/>
      <c r="E28" s="137"/>
      <c r="F28" s="142"/>
    </row>
    <row r="29" spans="1:6" ht="15">
      <c r="A29" s="137"/>
      <c r="B29" s="138"/>
      <c r="C29" s="143"/>
      <c r="D29" s="141"/>
      <c r="E29" s="137"/>
      <c r="F29" s="142"/>
    </row>
    <row r="30" spans="1:6" ht="15">
      <c r="A30" s="49"/>
      <c r="B30" s="142"/>
      <c r="C30" s="50"/>
      <c r="D30" s="51"/>
      <c r="E30" s="52"/>
      <c r="F30" s="142"/>
    </row>
    <row r="31" spans="1:6" ht="15">
      <c r="A31" s="137"/>
      <c r="B31" s="138"/>
      <c r="C31" s="139"/>
      <c r="D31" s="141"/>
      <c r="E31" s="137"/>
      <c r="F31" s="142"/>
    </row>
    <row r="32" spans="1:6" ht="15">
      <c r="A32" s="137"/>
      <c r="B32" s="138"/>
      <c r="C32" s="139"/>
      <c r="D32" s="141"/>
      <c r="E32" s="137"/>
      <c r="F32" s="142"/>
    </row>
    <row r="33" spans="1:6" ht="15">
      <c r="A33" s="137"/>
      <c r="B33" s="138"/>
      <c r="C33" s="139"/>
      <c r="D33" s="141"/>
      <c r="E33" s="137"/>
      <c r="F33" s="142"/>
    </row>
    <row r="34" spans="1:6" ht="15">
      <c r="A34" s="137"/>
      <c r="B34" s="138"/>
      <c r="C34" s="139"/>
      <c r="D34" s="141"/>
      <c r="E34" s="137"/>
      <c r="F34" s="142"/>
    </row>
    <row r="35" spans="1:6" ht="15">
      <c r="A35" s="137"/>
      <c r="B35" s="138"/>
      <c r="C35" s="139"/>
      <c r="D35" s="141"/>
      <c r="E35" s="137"/>
      <c r="F35" s="142"/>
    </row>
    <row r="36" spans="1:6" ht="15">
      <c r="A36" s="137"/>
      <c r="B36" s="138"/>
      <c r="C36" s="143"/>
      <c r="D36" s="141"/>
      <c r="E36" s="137"/>
      <c r="F36" s="142"/>
    </row>
    <row r="37" spans="1:6" ht="15">
      <c r="A37" s="137"/>
      <c r="B37" s="138"/>
      <c r="C37" s="139"/>
      <c r="D37" s="141"/>
      <c r="E37" s="137"/>
      <c r="F37" s="142"/>
    </row>
    <row r="38" spans="1:6" ht="15">
      <c r="A38" s="137"/>
      <c r="B38" s="138"/>
      <c r="C38" s="143"/>
      <c r="D38" s="141"/>
      <c r="E38" s="137"/>
      <c r="F38" s="142"/>
    </row>
    <row r="39" spans="1:6" ht="15">
      <c r="A39" s="137"/>
      <c r="B39" s="138"/>
      <c r="C39" s="50"/>
      <c r="D39" s="44"/>
      <c r="E39" s="53"/>
      <c r="F39" s="142"/>
    </row>
    <row r="40" spans="1:6" ht="15">
      <c r="A40" s="137"/>
      <c r="B40" s="138"/>
      <c r="C40" s="139"/>
      <c r="D40" s="141"/>
      <c r="E40" s="137"/>
      <c r="F40" s="142"/>
    </row>
    <row r="41" spans="1:6" ht="15">
      <c r="A41" s="137"/>
      <c r="B41" s="138"/>
      <c r="C41" s="143"/>
      <c r="D41" s="141"/>
      <c r="E41" s="137"/>
      <c r="F41" s="142"/>
    </row>
    <row r="42" spans="1:6" ht="15">
      <c r="A42" s="137"/>
      <c r="B42" s="138"/>
      <c r="C42" s="139"/>
      <c r="D42" s="141"/>
      <c r="E42" s="137"/>
      <c r="F42" s="142"/>
    </row>
    <row r="43" spans="1:6" ht="15">
      <c r="A43" s="137"/>
      <c r="B43" s="138"/>
      <c r="C43" s="139"/>
      <c r="D43" s="141"/>
      <c r="E43" s="137"/>
      <c r="F43" s="142"/>
    </row>
    <row r="44" spans="1:6" ht="15">
      <c r="A44" s="137"/>
      <c r="B44" s="138"/>
      <c r="C44" s="139"/>
      <c r="D44" s="141"/>
      <c r="E44" s="137"/>
      <c r="F44" s="142"/>
    </row>
    <row r="45" spans="1:6" ht="15">
      <c r="A45" s="137"/>
      <c r="B45" s="138"/>
      <c r="C45" s="139"/>
      <c r="D45" s="141"/>
      <c r="E45" s="137"/>
      <c r="F45" s="142"/>
    </row>
  </sheetData>
  <sheetProtection/>
  <mergeCells count="9">
    <mergeCell ref="F8:F10"/>
    <mergeCell ref="A8:A10"/>
    <mergeCell ref="B8:B10"/>
    <mergeCell ref="C8:C10"/>
    <mergeCell ref="D8:E9"/>
    <mergeCell ref="A1:F1"/>
    <mergeCell ref="A3:F3"/>
    <mergeCell ref="A6:F6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35"/>
  <sheetViews>
    <sheetView zoomScalePageLayoutView="0" workbookViewId="0" topLeftCell="A1">
      <selection activeCell="A3" sqref="A3:F3"/>
    </sheetView>
  </sheetViews>
  <sheetFormatPr defaultColWidth="9.140625" defaultRowHeight="27.75" customHeight="1"/>
  <cols>
    <col min="1" max="1" width="4.8515625" style="144" customWidth="1"/>
    <col min="2" max="2" width="19.140625" style="144" customWidth="1"/>
    <col min="3" max="3" width="68.00390625" style="144" customWidth="1"/>
    <col min="4" max="4" width="19.00390625" style="144" customWidth="1"/>
    <col min="5" max="5" width="20.57421875" style="144" customWidth="1"/>
    <col min="6" max="6" width="20.421875" style="144" customWidth="1"/>
    <col min="7" max="9" width="9.140625" style="144" customWidth="1"/>
    <col min="10" max="16384" width="9.140625" style="144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ht="15"/>
    <row r="6" spans="1:12" s="114" customFormat="1" ht="15">
      <c r="A6" s="411" t="s">
        <v>343</v>
      </c>
      <c r="B6" s="411"/>
      <c r="C6" s="411"/>
      <c r="D6" s="411"/>
      <c r="E6" s="411"/>
      <c r="F6" s="411"/>
      <c r="G6" s="135"/>
      <c r="H6" s="135"/>
      <c r="I6" s="135"/>
      <c r="J6" s="135"/>
      <c r="K6" s="134"/>
      <c r="L6" s="136"/>
    </row>
    <row r="7" spans="1:6" s="114" customFormat="1" ht="15.75" thickBot="1">
      <c r="A7" s="113"/>
      <c r="D7" s="113"/>
      <c r="E7" s="113"/>
      <c r="F7" s="113"/>
    </row>
    <row r="8" spans="1:7" ht="27.75" customHeight="1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ht="27.75" customHeight="1">
      <c r="A9" s="388"/>
      <c r="B9" s="390"/>
      <c r="C9" s="390"/>
      <c r="D9" s="390"/>
      <c r="E9" s="390"/>
      <c r="F9" s="414"/>
      <c r="G9" s="145"/>
    </row>
    <row r="10" spans="1:7" ht="54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6" ht="15">
      <c r="A11" s="177"/>
      <c r="B11" s="101" t="s">
        <v>109</v>
      </c>
      <c r="C11" s="178"/>
      <c r="D11" s="179"/>
      <c r="E11" s="179"/>
      <c r="F11" s="180"/>
    </row>
    <row r="12" spans="1:6" ht="69.75" customHeight="1">
      <c r="A12" s="266">
        <v>1</v>
      </c>
      <c r="B12" s="267" t="s">
        <v>289</v>
      </c>
      <c r="C12" s="267" t="s">
        <v>311</v>
      </c>
      <c r="D12" s="103">
        <v>6</v>
      </c>
      <c r="E12" s="103">
        <v>44</v>
      </c>
      <c r="F12" s="105">
        <f>+ROUND((230/21)*D12,2)</f>
        <v>65.71</v>
      </c>
    </row>
    <row r="13" spans="1:6" ht="50.25" customHeight="1">
      <c r="A13" s="266">
        <v>2</v>
      </c>
      <c r="B13" s="267" t="s">
        <v>289</v>
      </c>
      <c r="C13" s="102" t="s">
        <v>312</v>
      </c>
      <c r="D13" s="103">
        <v>7</v>
      </c>
      <c r="E13" s="103">
        <v>52</v>
      </c>
      <c r="F13" s="105">
        <f>+ROUND((230/21)*D13,2)</f>
        <v>76.67</v>
      </c>
    </row>
    <row r="14" spans="1:6" ht="36" customHeight="1">
      <c r="A14" s="146">
        <v>3</v>
      </c>
      <c r="B14" s="267" t="s">
        <v>289</v>
      </c>
      <c r="C14" s="102" t="s">
        <v>313</v>
      </c>
      <c r="D14" s="103">
        <v>5</v>
      </c>
      <c r="E14" s="103">
        <v>36</v>
      </c>
      <c r="F14" s="105">
        <f>+ROUND((230/21)*D14,2)</f>
        <v>54.76</v>
      </c>
    </row>
    <row r="15" spans="1:6" ht="15">
      <c r="A15" s="177"/>
      <c r="B15" s="101" t="s">
        <v>295</v>
      </c>
      <c r="C15" s="178"/>
      <c r="D15" s="179"/>
      <c r="E15" s="179"/>
      <c r="F15" s="180"/>
    </row>
    <row r="16" spans="1:6" ht="53.25" customHeight="1">
      <c r="A16" s="146">
        <v>4</v>
      </c>
      <c r="B16" s="267" t="s">
        <v>289</v>
      </c>
      <c r="C16" s="102" t="s">
        <v>314</v>
      </c>
      <c r="D16" s="103">
        <v>6</v>
      </c>
      <c r="E16" s="103">
        <v>40</v>
      </c>
      <c r="F16" s="105">
        <f>+ROUND((230/21)*D16,2)</f>
        <v>65.71</v>
      </c>
    </row>
    <row r="17" spans="1:6" ht="50.25" customHeight="1">
      <c r="A17" s="146">
        <v>5</v>
      </c>
      <c r="B17" s="267" t="s">
        <v>289</v>
      </c>
      <c r="C17" s="102" t="s">
        <v>315</v>
      </c>
      <c r="D17" s="103">
        <v>4</v>
      </c>
      <c r="E17" s="103">
        <v>28</v>
      </c>
      <c r="F17" s="105">
        <f>+ROUND((230/21)*D17,2)</f>
        <v>43.81</v>
      </c>
    </row>
    <row r="18" spans="1:6" ht="39" customHeight="1">
      <c r="A18" s="146">
        <v>6</v>
      </c>
      <c r="B18" s="267" t="s">
        <v>289</v>
      </c>
      <c r="C18" s="102" t="s">
        <v>316</v>
      </c>
      <c r="D18" s="103">
        <v>2</v>
      </c>
      <c r="E18" s="103">
        <v>16</v>
      </c>
      <c r="F18" s="105">
        <f>+ROUND((230/21)*D18,2)</f>
        <v>21.9</v>
      </c>
    </row>
    <row r="19" spans="1:6" ht="15">
      <c r="A19" s="177"/>
      <c r="B19" s="101" t="s">
        <v>317</v>
      </c>
      <c r="C19" s="178"/>
      <c r="D19" s="179"/>
      <c r="E19" s="179"/>
      <c r="F19" s="180"/>
    </row>
    <row r="20" spans="1:6" ht="27.75" customHeight="1">
      <c r="A20" s="146">
        <v>7</v>
      </c>
      <c r="B20" s="267" t="s">
        <v>289</v>
      </c>
      <c r="C20" s="102" t="s">
        <v>318</v>
      </c>
      <c r="D20" s="103">
        <v>4</v>
      </c>
      <c r="E20" s="103">
        <v>28</v>
      </c>
      <c r="F20" s="105">
        <f aca="true" t="shared" si="0" ref="F20:F25">+ROUND((230/21)*D20,2)</f>
        <v>43.81</v>
      </c>
    </row>
    <row r="21" spans="1:6" ht="27.75" customHeight="1">
      <c r="A21" s="146">
        <v>8</v>
      </c>
      <c r="B21" s="267" t="s">
        <v>289</v>
      </c>
      <c r="C21" s="102" t="s">
        <v>319</v>
      </c>
      <c r="D21" s="103">
        <v>4</v>
      </c>
      <c r="E21" s="103">
        <v>28</v>
      </c>
      <c r="F21" s="105">
        <f t="shared" si="0"/>
        <v>43.81</v>
      </c>
    </row>
    <row r="22" spans="1:6" ht="27.75" customHeight="1">
      <c r="A22" s="146">
        <v>9</v>
      </c>
      <c r="B22" s="267" t="s">
        <v>289</v>
      </c>
      <c r="C22" s="102" t="s">
        <v>320</v>
      </c>
      <c r="D22" s="103">
        <v>4</v>
      </c>
      <c r="E22" s="103">
        <v>28</v>
      </c>
      <c r="F22" s="105">
        <f t="shared" si="0"/>
        <v>43.81</v>
      </c>
    </row>
    <row r="23" spans="1:6" ht="27.75" customHeight="1">
      <c r="A23" s="146">
        <v>10</v>
      </c>
      <c r="B23" s="267" t="s">
        <v>289</v>
      </c>
      <c r="C23" s="102" t="s">
        <v>321</v>
      </c>
      <c r="D23" s="103">
        <v>4</v>
      </c>
      <c r="E23" s="103">
        <v>28</v>
      </c>
      <c r="F23" s="105">
        <f t="shared" si="0"/>
        <v>43.81</v>
      </c>
    </row>
    <row r="24" spans="1:6" ht="27.75" customHeight="1">
      <c r="A24" s="146">
        <v>11</v>
      </c>
      <c r="B24" s="267" t="s">
        <v>289</v>
      </c>
      <c r="C24" s="102" t="s">
        <v>322</v>
      </c>
      <c r="D24" s="103">
        <v>4</v>
      </c>
      <c r="E24" s="103">
        <v>28</v>
      </c>
      <c r="F24" s="105">
        <f t="shared" si="0"/>
        <v>43.81</v>
      </c>
    </row>
    <row r="25" spans="1:6" ht="27.75" customHeight="1">
      <c r="A25" s="146">
        <v>12</v>
      </c>
      <c r="B25" s="267" t="s">
        <v>289</v>
      </c>
      <c r="C25" s="102" t="s">
        <v>323</v>
      </c>
      <c r="D25" s="103">
        <v>4</v>
      </c>
      <c r="E25" s="103">
        <v>28</v>
      </c>
      <c r="F25" s="105">
        <f t="shared" si="0"/>
        <v>43.81</v>
      </c>
    </row>
    <row r="26" spans="1:6" ht="15">
      <c r="A26" s="177"/>
      <c r="B26" s="101" t="s">
        <v>120</v>
      </c>
      <c r="C26" s="178"/>
      <c r="D26" s="179"/>
      <c r="E26" s="179"/>
      <c r="F26" s="180"/>
    </row>
    <row r="27" spans="1:6" ht="41.25" customHeight="1">
      <c r="A27" s="146">
        <v>13</v>
      </c>
      <c r="B27" s="267" t="s">
        <v>289</v>
      </c>
      <c r="C27" s="102" t="s">
        <v>324</v>
      </c>
      <c r="D27" s="103">
        <v>27</v>
      </c>
      <c r="E27" s="103">
        <v>218</v>
      </c>
      <c r="F27" s="105">
        <f>+ROUND((230/21)*D27,2)</f>
        <v>295.71</v>
      </c>
    </row>
    <row r="28" spans="1:6" ht="32.25" customHeight="1">
      <c r="A28" s="146">
        <v>14</v>
      </c>
      <c r="B28" s="267" t="s">
        <v>289</v>
      </c>
      <c r="C28" s="102" t="s">
        <v>325</v>
      </c>
      <c r="D28" s="103">
        <v>23</v>
      </c>
      <c r="E28" s="103">
        <v>180</v>
      </c>
      <c r="F28" s="105">
        <f>+ROUND((230/21)*D28,2)</f>
        <v>251.9</v>
      </c>
    </row>
    <row r="29" spans="1:6" ht="15">
      <c r="A29" s="177"/>
      <c r="B29" s="101" t="s">
        <v>210</v>
      </c>
      <c r="C29" s="178"/>
      <c r="D29" s="179"/>
      <c r="E29" s="179"/>
      <c r="F29" s="181"/>
    </row>
    <row r="30" spans="1:6" ht="27.75" customHeight="1">
      <c r="A30" s="146">
        <v>15</v>
      </c>
      <c r="B30" s="267" t="s">
        <v>289</v>
      </c>
      <c r="C30" s="102" t="s">
        <v>326</v>
      </c>
      <c r="D30" s="103">
        <v>9</v>
      </c>
      <c r="E30" s="103">
        <v>70</v>
      </c>
      <c r="F30" s="105">
        <f>+ROUND((230/21)*D30,2)</f>
        <v>98.57</v>
      </c>
    </row>
    <row r="31" spans="1:6" ht="27.75" customHeight="1">
      <c r="A31" s="146">
        <v>16</v>
      </c>
      <c r="B31" s="267" t="s">
        <v>289</v>
      </c>
      <c r="C31" s="102" t="s">
        <v>327</v>
      </c>
      <c r="D31" s="103">
        <v>8</v>
      </c>
      <c r="E31" s="103">
        <v>60</v>
      </c>
      <c r="F31" s="105">
        <f>+ROUND((230/21)*D31,2)</f>
        <v>87.62</v>
      </c>
    </row>
    <row r="32" spans="1:6" ht="27.75" customHeight="1">
      <c r="A32" s="146">
        <v>17</v>
      </c>
      <c r="B32" s="267" t="s">
        <v>289</v>
      </c>
      <c r="C32" s="102" t="s">
        <v>328</v>
      </c>
      <c r="D32" s="103">
        <v>7</v>
      </c>
      <c r="E32" s="103">
        <v>55</v>
      </c>
      <c r="F32" s="105">
        <f>+ROUND((230/21)*D32,2)</f>
        <v>76.67</v>
      </c>
    </row>
    <row r="33" spans="1:6" ht="27.75" customHeight="1">
      <c r="A33" s="146">
        <v>18</v>
      </c>
      <c r="B33" s="267" t="s">
        <v>289</v>
      </c>
      <c r="C33" s="102" t="s">
        <v>329</v>
      </c>
      <c r="D33" s="103">
        <v>10</v>
      </c>
      <c r="E33" s="103">
        <v>82</v>
      </c>
      <c r="F33" s="105">
        <f>+ROUND((230/21)*D33,2)</f>
        <v>109.52</v>
      </c>
    </row>
    <row r="34" spans="1:6" ht="36" customHeight="1" thickBot="1">
      <c r="A34" s="147">
        <v>19</v>
      </c>
      <c r="B34" s="268" t="s">
        <v>289</v>
      </c>
      <c r="C34" s="107" t="s">
        <v>330</v>
      </c>
      <c r="D34" s="108">
        <v>8</v>
      </c>
      <c r="E34" s="108">
        <v>60</v>
      </c>
      <c r="F34" s="110">
        <f>+ROUND((230/21)*D34,2)</f>
        <v>87.62</v>
      </c>
    </row>
    <row r="35" spans="1:6" ht="27.75" customHeight="1" thickBot="1">
      <c r="A35" s="159"/>
      <c r="B35" s="160"/>
      <c r="C35" s="160" t="s">
        <v>176</v>
      </c>
      <c r="D35" s="182">
        <f>SUM(D11:D34)</f>
        <v>146</v>
      </c>
      <c r="E35" s="182">
        <f>SUM(E11:E34)</f>
        <v>1109</v>
      </c>
      <c r="F35" s="228">
        <f>SUM(F12:F34)</f>
        <v>1599.0299999999997</v>
      </c>
    </row>
  </sheetData>
  <sheetProtection/>
  <mergeCells count="9">
    <mergeCell ref="A1:F1"/>
    <mergeCell ref="A3:F3"/>
    <mergeCell ref="A6:F6"/>
    <mergeCell ref="A8:A10"/>
    <mergeCell ref="B8:B10"/>
    <mergeCell ref="D8:E9"/>
    <mergeCell ref="A4:F4"/>
    <mergeCell ref="C8:C10"/>
    <mergeCell ref="F8:F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46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9.140625" style="112" customWidth="1"/>
    <col min="2" max="2" width="18.28125" style="112" customWidth="1"/>
    <col min="3" max="3" width="65.140625" style="112" customWidth="1"/>
    <col min="4" max="4" width="13.421875" style="112" customWidth="1"/>
    <col min="5" max="5" width="17.00390625" style="112" customWidth="1"/>
    <col min="6" max="6" width="16.28125" style="112" customWidth="1"/>
    <col min="7" max="16384" width="9.140625" style="112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6" spans="1:6" ht="15">
      <c r="A6" s="412" t="s">
        <v>78</v>
      </c>
      <c r="B6" s="412"/>
      <c r="C6" s="412"/>
      <c r="D6" s="412"/>
      <c r="E6" s="412"/>
      <c r="F6" s="412"/>
    </row>
    <row r="7" ht="15.75" thickBot="1"/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6" s="144" customFormat="1" ht="15">
      <c r="A11" s="177"/>
      <c r="B11" s="101" t="s">
        <v>109</v>
      </c>
      <c r="C11" s="178"/>
      <c r="D11" s="179"/>
      <c r="E11" s="179"/>
      <c r="F11" s="180"/>
    </row>
    <row r="12" spans="1:6" s="144" customFormat="1" ht="27.75" customHeight="1">
      <c r="A12" s="146">
        <v>1</v>
      </c>
      <c r="B12" s="267" t="s">
        <v>289</v>
      </c>
      <c r="C12" s="102" t="s">
        <v>110</v>
      </c>
      <c r="D12" s="103">
        <f aca="true" t="shared" si="0" ref="D12:D31">ROUND(+E12/8,0)</f>
        <v>5</v>
      </c>
      <c r="E12" s="103">
        <v>40</v>
      </c>
      <c r="F12" s="105">
        <f>+ROUND((230/21)*D12,2)</f>
        <v>54.76</v>
      </c>
    </row>
    <row r="13" spans="1:6" s="144" customFormat="1" ht="27.75" customHeight="1">
      <c r="A13" s="146">
        <v>2</v>
      </c>
      <c r="B13" s="267" t="s">
        <v>289</v>
      </c>
      <c r="C13" s="102" t="s">
        <v>113</v>
      </c>
      <c r="D13" s="103">
        <f t="shared" si="0"/>
        <v>5</v>
      </c>
      <c r="E13" s="103">
        <v>40</v>
      </c>
      <c r="F13" s="105">
        <f>+ROUND((230/21)*D13,2)</f>
        <v>54.76</v>
      </c>
    </row>
    <row r="14" spans="1:6" s="144" customFormat="1" ht="27.75" customHeight="1">
      <c r="A14" s="146">
        <v>3</v>
      </c>
      <c r="B14" s="267" t="s">
        <v>289</v>
      </c>
      <c r="C14" s="102" t="s">
        <v>66</v>
      </c>
      <c r="D14" s="103">
        <f t="shared" si="0"/>
        <v>5</v>
      </c>
      <c r="E14" s="103">
        <v>40</v>
      </c>
      <c r="F14" s="105">
        <f>+ROUND((230/21)*D14,2)</f>
        <v>54.76</v>
      </c>
    </row>
    <row r="15" spans="1:6" s="144" customFormat="1" ht="15">
      <c r="A15" s="177"/>
      <c r="B15" s="101" t="s">
        <v>112</v>
      </c>
      <c r="C15" s="178"/>
      <c r="D15" s="179"/>
      <c r="E15" s="179"/>
      <c r="F15" s="180"/>
    </row>
    <row r="16" spans="1:6" s="144" customFormat="1" ht="27.75" customHeight="1">
      <c r="A16" s="146">
        <v>4</v>
      </c>
      <c r="B16" s="267" t="s">
        <v>289</v>
      </c>
      <c r="C16" s="102" t="s">
        <v>67</v>
      </c>
      <c r="D16" s="103">
        <f t="shared" si="0"/>
        <v>5</v>
      </c>
      <c r="E16" s="103">
        <v>40</v>
      </c>
      <c r="F16" s="105">
        <f>+ROUND((230/21)*D16,2)</f>
        <v>54.76</v>
      </c>
    </row>
    <row r="17" spans="1:6" s="144" customFormat="1" ht="27.75" customHeight="1">
      <c r="A17" s="146">
        <v>5</v>
      </c>
      <c r="B17" s="267" t="s">
        <v>289</v>
      </c>
      <c r="C17" s="102" t="s">
        <v>68</v>
      </c>
      <c r="D17" s="103">
        <f t="shared" si="0"/>
        <v>5</v>
      </c>
      <c r="E17" s="103">
        <v>40</v>
      </c>
      <c r="F17" s="105">
        <f>+ROUND((230/21)*D17,2)</f>
        <v>54.76</v>
      </c>
    </row>
    <row r="18" spans="1:6" s="144" customFormat="1" ht="27.75" customHeight="1">
      <c r="A18" s="146">
        <v>6</v>
      </c>
      <c r="B18" s="267" t="s">
        <v>289</v>
      </c>
      <c r="C18" s="102" t="s">
        <v>79</v>
      </c>
      <c r="D18" s="103">
        <f t="shared" si="0"/>
        <v>4</v>
      </c>
      <c r="E18" s="103">
        <v>30</v>
      </c>
      <c r="F18" s="105">
        <f>+ROUND((230/21)*D18,2)</f>
        <v>43.81</v>
      </c>
    </row>
    <row r="19" spans="1:6" ht="15">
      <c r="A19" s="161"/>
      <c r="B19" s="162" t="s">
        <v>294</v>
      </c>
      <c r="C19" s="163"/>
      <c r="D19" s="164"/>
      <c r="E19" s="164"/>
      <c r="F19" s="165"/>
    </row>
    <row r="20" spans="1:6" s="144" customFormat="1" ht="27.75" customHeight="1">
      <c r="A20" s="146">
        <v>7</v>
      </c>
      <c r="B20" s="267" t="s">
        <v>289</v>
      </c>
      <c r="C20" s="102" t="s">
        <v>69</v>
      </c>
      <c r="D20" s="103">
        <f t="shared" si="0"/>
        <v>3</v>
      </c>
      <c r="E20" s="103">
        <v>20</v>
      </c>
      <c r="F20" s="105">
        <f>+ROUND((230/21)*D20,2)</f>
        <v>32.86</v>
      </c>
    </row>
    <row r="21" spans="1:6" s="144" customFormat="1" ht="27.75" customHeight="1">
      <c r="A21" s="146">
        <v>8</v>
      </c>
      <c r="B21" s="267" t="s">
        <v>289</v>
      </c>
      <c r="C21" s="102" t="s">
        <v>70</v>
      </c>
      <c r="D21" s="103">
        <f t="shared" si="0"/>
        <v>5</v>
      </c>
      <c r="E21" s="103">
        <v>40</v>
      </c>
      <c r="F21" s="105">
        <f>+ROUND((230/21)*D21,2)</f>
        <v>54.76</v>
      </c>
    </row>
    <row r="22" spans="1:6" s="144" customFormat="1" ht="27.75" customHeight="1">
      <c r="A22" s="146">
        <v>9</v>
      </c>
      <c r="B22" s="267" t="s">
        <v>289</v>
      </c>
      <c r="C22" s="102" t="s">
        <v>71</v>
      </c>
      <c r="D22" s="103">
        <f t="shared" si="0"/>
        <v>5</v>
      </c>
      <c r="E22" s="103">
        <v>40</v>
      </c>
      <c r="F22" s="105">
        <f>+ROUND((230/21)*D22,2)</f>
        <v>54.76</v>
      </c>
    </row>
    <row r="23" spans="1:6" ht="15">
      <c r="A23" s="161"/>
      <c r="B23" s="162" t="s">
        <v>105</v>
      </c>
      <c r="C23" s="163"/>
      <c r="D23" s="164"/>
      <c r="E23" s="164"/>
      <c r="F23" s="165"/>
    </row>
    <row r="24" spans="1:6" s="144" customFormat="1" ht="27.75" customHeight="1">
      <c r="A24" s="146">
        <v>10</v>
      </c>
      <c r="B24" s="267" t="s">
        <v>289</v>
      </c>
      <c r="C24" s="102" t="s">
        <v>72</v>
      </c>
      <c r="D24" s="103">
        <f t="shared" si="0"/>
        <v>5</v>
      </c>
      <c r="E24" s="103">
        <v>40</v>
      </c>
      <c r="F24" s="105">
        <f>+ROUND((230/21)*D24,2)</f>
        <v>54.76</v>
      </c>
    </row>
    <row r="25" spans="1:6" s="144" customFormat="1" ht="27.75" customHeight="1">
      <c r="A25" s="146">
        <v>11</v>
      </c>
      <c r="B25" s="267" t="s">
        <v>289</v>
      </c>
      <c r="C25" s="102" t="s">
        <v>73</v>
      </c>
      <c r="D25" s="103">
        <f t="shared" si="0"/>
        <v>3</v>
      </c>
      <c r="E25" s="103">
        <v>20</v>
      </c>
      <c r="F25" s="105">
        <f>+ROUND((230/21)*D25,2)</f>
        <v>32.86</v>
      </c>
    </row>
    <row r="26" spans="1:6" s="144" customFormat="1" ht="27.75" customHeight="1">
      <c r="A26" s="146">
        <v>12</v>
      </c>
      <c r="B26" s="267" t="s">
        <v>289</v>
      </c>
      <c r="C26" s="102" t="s">
        <v>260</v>
      </c>
      <c r="D26" s="103">
        <f t="shared" si="0"/>
        <v>1</v>
      </c>
      <c r="E26" s="103">
        <v>10</v>
      </c>
      <c r="F26" s="105">
        <f>+ROUND((230/21)*D26,2)</f>
        <v>10.95</v>
      </c>
    </row>
    <row r="27" spans="1:6" ht="15">
      <c r="A27" s="161"/>
      <c r="B27" s="162" t="s">
        <v>210</v>
      </c>
      <c r="C27" s="163"/>
      <c r="D27" s="164"/>
      <c r="E27" s="164"/>
      <c r="F27" s="165"/>
    </row>
    <row r="28" spans="1:6" s="144" customFormat="1" ht="27.75" customHeight="1">
      <c r="A28" s="146">
        <v>13</v>
      </c>
      <c r="B28" s="267" t="s">
        <v>289</v>
      </c>
      <c r="C28" s="102" t="s">
        <v>74</v>
      </c>
      <c r="D28" s="103">
        <f t="shared" si="0"/>
        <v>1</v>
      </c>
      <c r="E28" s="103">
        <v>10</v>
      </c>
      <c r="F28" s="105">
        <f>+ROUND((230/21)*D28,2)</f>
        <v>10.95</v>
      </c>
    </row>
    <row r="29" spans="1:6" s="144" customFormat="1" ht="27.75" customHeight="1">
      <c r="A29" s="146">
        <v>14</v>
      </c>
      <c r="B29" s="267" t="s">
        <v>289</v>
      </c>
      <c r="C29" s="102" t="s">
        <v>75</v>
      </c>
      <c r="D29" s="103">
        <f t="shared" si="0"/>
        <v>1</v>
      </c>
      <c r="E29" s="103">
        <v>10</v>
      </c>
      <c r="F29" s="105">
        <f>+ROUND((230/21)*D29,2)</f>
        <v>10.95</v>
      </c>
    </row>
    <row r="30" spans="1:6" s="144" customFormat="1" ht="27.75" customHeight="1">
      <c r="A30" s="146">
        <v>15</v>
      </c>
      <c r="B30" s="267" t="s">
        <v>289</v>
      </c>
      <c r="C30" s="102" t="s">
        <v>76</v>
      </c>
      <c r="D30" s="103">
        <f t="shared" si="0"/>
        <v>1</v>
      </c>
      <c r="E30" s="103">
        <v>10</v>
      </c>
      <c r="F30" s="105">
        <f>+ROUND((230/21)*D30,2)</f>
        <v>10.95</v>
      </c>
    </row>
    <row r="31" spans="1:6" s="144" customFormat="1" ht="27.75" customHeight="1" thickBot="1">
      <c r="A31" s="146">
        <v>16</v>
      </c>
      <c r="B31" s="267" t="s">
        <v>289</v>
      </c>
      <c r="C31" s="102" t="s">
        <v>77</v>
      </c>
      <c r="D31" s="103">
        <f t="shared" si="0"/>
        <v>1</v>
      </c>
      <c r="E31" s="103">
        <v>10</v>
      </c>
      <c r="F31" s="105">
        <f>+ROUND((230/21)*D31,2)</f>
        <v>10.95</v>
      </c>
    </row>
    <row r="32" spans="1:6" s="144" customFormat="1" ht="27.75" customHeight="1" thickBot="1">
      <c r="A32" s="159"/>
      <c r="B32" s="160"/>
      <c r="C32" s="160" t="s">
        <v>176</v>
      </c>
      <c r="D32" s="182">
        <f>SUM(D11:D31)</f>
        <v>55</v>
      </c>
      <c r="E32" s="182">
        <f>SUM(E11:E31)</f>
        <v>440</v>
      </c>
      <c r="F32" s="183">
        <f>SUM(F11:F31)</f>
        <v>602.3600000000002</v>
      </c>
    </row>
    <row r="33" spans="1:6" ht="15">
      <c r="A33" s="152"/>
      <c r="B33" s="152"/>
      <c r="C33" s="152"/>
      <c r="D33" s="152"/>
      <c r="E33" s="152"/>
      <c r="F33" s="152"/>
    </row>
    <row r="34" spans="1:6" ht="15">
      <c r="A34" s="152"/>
      <c r="B34" s="152"/>
      <c r="C34" s="152"/>
      <c r="D34" s="152"/>
      <c r="E34" s="152"/>
      <c r="F34" s="153"/>
    </row>
    <row r="35" spans="1:6" ht="15">
      <c r="A35" s="152"/>
      <c r="B35" s="152"/>
      <c r="C35" s="152"/>
      <c r="D35" s="152"/>
      <c r="E35" s="152"/>
      <c r="F35" s="152"/>
    </row>
    <row r="36" spans="1:6" ht="15">
      <c r="A36" s="152"/>
      <c r="B36" s="152"/>
      <c r="C36" s="152"/>
      <c r="D36" s="152"/>
      <c r="E36" s="152"/>
      <c r="F36" s="152"/>
    </row>
    <row r="37" spans="1:6" ht="15">
      <c r="A37" s="152"/>
      <c r="B37" s="152"/>
      <c r="C37" s="152"/>
      <c r="D37" s="152"/>
      <c r="E37" s="152"/>
      <c r="F37" s="152"/>
    </row>
    <row r="38" spans="1:6" ht="15">
      <c r="A38" s="152"/>
      <c r="B38" s="152"/>
      <c r="C38" s="152"/>
      <c r="D38" s="152"/>
      <c r="E38" s="152"/>
      <c r="F38" s="152"/>
    </row>
    <row r="39" spans="1:6" ht="15">
      <c r="A39" s="152"/>
      <c r="B39" s="152"/>
      <c r="C39" s="152"/>
      <c r="D39" s="152"/>
      <c r="E39" s="152"/>
      <c r="F39" s="152"/>
    </row>
    <row r="40" spans="1:6" ht="15">
      <c r="A40" s="152"/>
      <c r="B40" s="152"/>
      <c r="C40" s="152"/>
      <c r="D40" s="152"/>
      <c r="E40" s="152"/>
      <c r="F40" s="152"/>
    </row>
    <row r="41" spans="1:6" ht="15">
      <c r="A41" s="152"/>
      <c r="B41" s="152"/>
      <c r="C41" s="152"/>
      <c r="D41" s="152"/>
      <c r="E41" s="152"/>
      <c r="F41" s="152"/>
    </row>
    <row r="42" spans="1:6" ht="15">
      <c r="A42" s="152"/>
      <c r="B42" s="152"/>
      <c r="C42" s="152"/>
      <c r="D42" s="152"/>
      <c r="E42" s="152"/>
      <c r="F42" s="152"/>
    </row>
    <row r="43" spans="1:6" ht="15">
      <c r="A43" s="152"/>
      <c r="B43" s="152"/>
      <c r="C43" s="152"/>
      <c r="D43" s="152"/>
      <c r="E43" s="152"/>
      <c r="F43" s="152"/>
    </row>
    <row r="44" spans="1:6" ht="15">
      <c r="A44" s="152"/>
      <c r="B44" s="152"/>
      <c r="C44" s="152"/>
      <c r="D44" s="152"/>
      <c r="E44" s="152"/>
      <c r="F44" s="152"/>
    </row>
    <row r="45" spans="1:6" ht="15">
      <c r="A45" s="152"/>
      <c r="B45" s="152"/>
      <c r="C45" s="152"/>
      <c r="D45" s="152"/>
      <c r="E45" s="152"/>
      <c r="F45" s="152"/>
    </row>
    <row r="46" spans="1:6" ht="15">
      <c r="A46" s="152"/>
      <c r="B46" s="152"/>
      <c r="C46" s="152"/>
      <c r="D46" s="152"/>
      <c r="E46" s="152"/>
      <c r="F46" s="152"/>
    </row>
  </sheetData>
  <sheetProtection/>
  <mergeCells count="9">
    <mergeCell ref="F8:F10"/>
    <mergeCell ref="A8:A10"/>
    <mergeCell ref="B8:B10"/>
    <mergeCell ref="C8:C10"/>
    <mergeCell ref="D8:E9"/>
    <mergeCell ref="A1:F1"/>
    <mergeCell ref="A3:F3"/>
    <mergeCell ref="A6:F6"/>
    <mergeCell ref="A4:F4"/>
  </mergeCells>
  <printOptions/>
  <pageMargins left="0.75" right="0.75" top="1" bottom="1" header="0.5" footer="0.5"/>
  <pageSetup orientation="portrait" paperSize="9"/>
  <ignoredErrors>
    <ignoredError sqref="D33 F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L19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0.7109375" style="20" bestFit="1" customWidth="1"/>
    <col min="2" max="2" width="16.28125" style="20" customWidth="1"/>
    <col min="3" max="3" width="73.57421875" style="20" customWidth="1"/>
    <col min="4" max="4" width="12.7109375" style="20" customWidth="1"/>
    <col min="5" max="5" width="11.57421875" style="20" customWidth="1"/>
    <col min="6" max="6" width="17.281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ht="15" customHeight="1"/>
    <row r="6" spans="1:12" s="114" customFormat="1" ht="15" customHeight="1">
      <c r="A6" s="411" t="s">
        <v>14</v>
      </c>
      <c r="B6" s="411"/>
      <c r="C6" s="411"/>
      <c r="D6" s="411"/>
      <c r="E6" s="411"/>
      <c r="F6" s="411"/>
      <c r="G6" s="135"/>
      <c r="H6" s="135"/>
      <c r="I6" s="135"/>
      <c r="J6" s="135"/>
      <c r="K6" s="134"/>
      <c r="L6" s="136"/>
    </row>
    <row r="7" spans="1:12" s="114" customFormat="1" ht="15.75" thickBot="1">
      <c r="A7" s="184"/>
      <c r="B7" s="143"/>
      <c r="C7" s="143"/>
      <c r="D7" s="184"/>
      <c r="E7" s="184"/>
      <c r="F7" s="184"/>
      <c r="G7" s="184"/>
      <c r="H7" s="184"/>
      <c r="I7" s="184"/>
      <c r="J7" s="184"/>
      <c r="K7" s="184"/>
      <c r="L7" s="136"/>
    </row>
    <row r="8" spans="1:7" s="144" customFormat="1" ht="15">
      <c r="A8" s="387" t="s">
        <v>139</v>
      </c>
      <c r="B8" s="389" t="s">
        <v>140</v>
      </c>
      <c r="C8" s="389" t="s">
        <v>141</v>
      </c>
      <c r="D8" s="389" t="s">
        <v>142</v>
      </c>
      <c r="E8" s="389"/>
      <c r="F8" s="413" t="s">
        <v>331</v>
      </c>
      <c r="G8" s="145"/>
    </row>
    <row r="9" spans="1:7" s="144" customFormat="1" ht="15">
      <c r="A9" s="388"/>
      <c r="B9" s="390"/>
      <c r="C9" s="390"/>
      <c r="D9" s="390"/>
      <c r="E9" s="390"/>
      <c r="F9" s="414"/>
      <c r="G9" s="145"/>
    </row>
    <row r="10" spans="1:7" s="144" customFormat="1" ht="105.75" customHeight="1">
      <c r="A10" s="388"/>
      <c r="B10" s="390"/>
      <c r="C10" s="390"/>
      <c r="D10" s="246" t="s">
        <v>47</v>
      </c>
      <c r="E10" s="246" t="s">
        <v>48</v>
      </c>
      <c r="F10" s="414"/>
      <c r="G10" s="145"/>
    </row>
    <row r="11" spans="1:12" s="114" customFormat="1" ht="15">
      <c r="A11" s="161"/>
      <c r="B11" s="162" t="s">
        <v>109</v>
      </c>
      <c r="C11" s="163"/>
      <c r="D11" s="164"/>
      <c r="E11" s="164"/>
      <c r="F11" s="165"/>
      <c r="G11" s="184"/>
      <c r="H11" s="184"/>
      <c r="I11" s="184"/>
      <c r="J11" s="184"/>
      <c r="K11" s="184"/>
      <c r="L11" s="136"/>
    </row>
    <row r="12" spans="1:6" s="144" customFormat="1" ht="27.75" customHeight="1">
      <c r="A12" s="146">
        <v>1</v>
      </c>
      <c r="B12" s="267" t="s">
        <v>289</v>
      </c>
      <c r="C12" s="102" t="s">
        <v>246</v>
      </c>
      <c r="D12" s="103">
        <f aca="true" t="shared" si="0" ref="D12:D18">ROUND(+E12/8,0)</f>
        <v>17</v>
      </c>
      <c r="E12" s="103">
        <v>136</v>
      </c>
      <c r="F12" s="105">
        <f>+ROUND((230/21)/8*E12,2)</f>
        <v>186.19</v>
      </c>
    </row>
    <row r="13" spans="1:12" s="114" customFormat="1" ht="15">
      <c r="A13" s="161"/>
      <c r="B13" s="162" t="s">
        <v>57</v>
      </c>
      <c r="C13" s="163"/>
      <c r="D13" s="164"/>
      <c r="E13" s="164"/>
      <c r="F13" s="165"/>
      <c r="G13" s="184"/>
      <c r="H13" s="184"/>
      <c r="I13" s="184"/>
      <c r="J13" s="184"/>
      <c r="K13" s="184"/>
      <c r="L13" s="136"/>
    </row>
    <row r="14" spans="1:6" s="144" customFormat="1" ht="27.75" customHeight="1">
      <c r="A14" s="146">
        <v>2</v>
      </c>
      <c r="B14" s="267" t="s">
        <v>289</v>
      </c>
      <c r="C14" s="102" t="s">
        <v>172</v>
      </c>
      <c r="D14" s="103">
        <f t="shared" si="0"/>
        <v>12</v>
      </c>
      <c r="E14" s="103">
        <v>95</v>
      </c>
      <c r="F14" s="105">
        <f>+ROUND((230/21)/8*E14,2)</f>
        <v>130.06</v>
      </c>
    </row>
    <row r="15" spans="1:12" s="114" customFormat="1" ht="15">
      <c r="A15" s="161"/>
      <c r="B15" s="162" t="s">
        <v>58</v>
      </c>
      <c r="C15" s="163"/>
      <c r="D15" s="164"/>
      <c r="E15" s="164"/>
      <c r="F15" s="165"/>
      <c r="G15" s="184"/>
      <c r="H15" s="184"/>
      <c r="I15" s="184"/>
      <c r="J15" s="184"/>
      <c r="K15" s="184"/>
      <c r="L15" s="136"/>
    </row>
    <row r="16" spans="1:6" s="144" customFormat="1" ht="27.75" customHeight="1">
      <c r="A16" s="146">
        <v>3</v>
      </c>
      <c r="B16" s="267" t="s">
        <v>289</v>
      </c>
      <c r="C16" s="102" t="s">
        <v>53</v>
      </c>
      <c r="D16" s="103">
        <f t="shared" si="0"/>
        <v>20</v>
      </c>
      <c r="E16" s="103">
        <v>159</v>
      </c>
      <c r="F16" s="105">
        <f>+ROUND((230/21)/8*E16,2)</f>
        <v>217.68</v>
      </c>
    </row>
    <row r="17" spans="1:12" s="114" customFormat="1" ht="15">
      <c r="A17" s="161"/>
      <c r="B17" s="162" t="s">
        <v>105</v>
      </c>
      <c r="C17" s="163"/>
      <c r="D17" s="164"/>
      <c r="E17" s="164"/>
      <c r="F17" s="165"/>
      <c r="G17" s="184"/>
      <c r="H17" s="184"/>
      <c r="I17" s="184"/>
      <c r="J17" s="184"/>
      <c r="K17" s="184"/>
      <c r="L17" s="136"/>
    </row>
    <row r="18" spans="1:6" s="144" customFormat="1" ht="27.75" customHeight="1" thickBot="1">
      <c r="A18" s="146">
        <v>4</v>
      </c>
      <c r="B18" s="267" t="s">
        <v>289</v>
      </c>
      <c r="C18" s="102" t="s">
        <v>15</v>
      </c>
      <c r="D18" s="103">
        <f t="shared" si="0"/>
        <v>15</v>
      </c>
      <c r="E18" s="103">
        <v>116</v>
      </c>
      <c r="F18" s="105">
        <f>+ROUND((230/21)/8*E18,2)</f>
        <v>158.81</v>
      </c>
    </row>
    <row r="19" spans="1:6" s="144" customFormat="1" ht="27.75" customHeight="1" thickBot="1">
      <c r="A19" s="159"/>
      <c r="B19" s="160"/>
      <c r="C19" s="160" t="s">
        <v>176</v>
      </c>
      <c r="D19" s="182">
        <f>SUM(D12:D18)</f>
        <v>64</v>
      </c>
      <c r="E19" s="182">
        <v>506</v>
      </c>
      <c r="F19" s="183">
        <f>SUM(F12:F18)</f>
        <v>692.74</v>
      </c>
    </row>
  </sheetData>
  <sheetProtection/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G20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8.28125" style="20" bestFit="1" customWidth="1"/>
    <col min="2" max="2" width="21.28125" style="20" customWidth="1"/>
    <col min="3" max="3" width="57.00390625" style="20" customWidth="1"/>
    <col min="4" max="4" width="11.421875" style="20" customWidth="1"/>
    <col min="5" max="5" width="12.00390625" style="20" customWidth="1"/>
    <col min="6" max="6" width="19.00390625" style="20" customWidth="1"/>
    <col min="7" max="16384" width="9.140625" style="20" customWidth="1"/>
  </cols>
  <sheetData>
    <row r="1" spans="1:7" s="114" customFormat="1" ht="20.25" customHeight="1">
      <c r="A1" s="426" t="s">
        <v>158</v>
      </c>
      <c r="B1" s="426"/>
      <c r="C1" s="426"/>
      <c r="D1" s="426"/>
      <c r="E1" s="426"/>
      <c r="F1" s="426"/>
      <c r="G1" s="111"/>
    </row>
    <row r="2" spans="1:7" s="114" customFormat="1" ht="20.25" customHeight="1">
      <c r="A2" s="14"/>
      <c r="B2" s="14"/>
      <c r="C2" s="14"/>
      <c r="D2" s="14"/>
      <c r="E2" s="14"/>
      <c r="F2" s="14"/>
      <c r="G2" s="111"/>
    </row>
    <row r="3" spans="1:7" s="114" customFormat="1" ht="15" customHeight="1">
      <c r="A3" s="426" t="s">
        <v>394</v>
      </c>
      <c r="B3" s="426"/>
      <c r="C3" s="426"/>
      <c r="D3" s="426"/>
      <c r="E3" s="426"/>
      <c r="F3" s="426"/>
      <c r="G3" s="14"/>
    </row>
    <row r="4" spans="1:6" s="114" customFormat="1" ht="15">
      <c r="A4" s="395" t="s">
        <v>344</v>
      </c>
      <c r="B4" s="395"/>
      <c r="C4" s="395"/>
      <c r="D4" s="395"/>
      <c r="E4" s="395"/>
      <c r="F4" s="395"/>
    </row>
    <row r="5" ht="15" customHeight="1"/>
    <row r="6" spans="1:6" s="112" customFormat="1" ht="15" customHeight="1">
      <c r="A6" s="426" t="s">
        <v>62</v>
      </c>
      <c r="B6" s="426"/>
      <c r="C6" s="426"/>
      <c r="D6" s="426"/>
      <c r="E6" s="426"/>
      <c r="F6" s="426"/>
    </row>
    <row r="7" s="112" customFormat="1" ht="15.75" thickBot="1"/>
    <row r="8" spans="1:7" s="144" customFormat="1" ht="15" customHeight="1">
      <c r="A8" s="442" t="s">
        <v>139</v>
      </c>
      <c r="B8" s="445" t="s">
        <v>140</v>
      </c>
      <c r="C8" s="445" t="s">
        <v>141</v>
      </c>
      <c r="D8" s="448" t="s">
        <v>142</v>
      </c>
      <c r="E8" s="449"/>
      <c r="F8" s="392" t="s">
        <v>331</v>
      </c>
      <c r="G8" s="145"/>
    </row>
    <row r="9" spans="1:7" s="144" customFormat="1" ht="15">
      <c r="A9" s="443"/>
      <c r="B9" s="446"/>
      <c r="C9" s="446"/>
      <c r="D9" s="450"/>
      <c r="E9" s="451"/>
      <c r="F9" s="393"/>
      <c r="G9" s="145"/>
    </row>
    <row r="10" spans="1:7" s="144" customFormat="1" ht="105.75" customHeight="1">
      <c r="A10" s="444"/>
      <c r="B10" s="447"/>
      <c r="C10" s="447"/>
      <c r="D10" s="246" t="s">
        <v>47</v>
      </c>
      <c r="E10" s="246" t="s">
        <v>48</v>
      </c>
      <c r="F10" s="394"/>
      <c r="G10" s="145"/>
    </row>
    <row r="11" spans="1:6" s="167" customFormat="1" ht="15">
      <c r="A11" s="232"/>
      <c r="B11" s="248"/>
      <c r="C11" s="273" t="s">
        <v>183</v>
      </c>
      <c r="D11" s="280"/>
      <c r="E11" s="280"/>
      <c r="F11" s="243"/>
    </row>
    <row r="12" spans="1:6" s="144" customFormat="1" ht="27.75" customHeight="1">
      <c r="A12" s="146">
        <v>1</v>
      </c>
      <c r="B12" s="247" t="s">
        <v>289</v>
      </c>
      <c r="C12" s="102" t="s">
        <v>345</v>
      </c>
      <c r="D12" s="103">
        <f>ROUND(+E12/8,2)</f>
        <v>20</v>
      </c>
      <c r="E12" s="103">
        <v>160</v>
      </c>
      <c r="F12" s="105">
        <f>+ROUND((230/21)/8*E12,2)</f>
        <v>219.05</v>
      </c>
    </row>
    <row r="13" spans="1:6" s="144" customFormat="1" ht="27.75" customHeight="1">
      <c r="A13" s="146">
        <v>2</v>
      </c>
      <c r="B13" s="247" t="s">
        <v>289</v>
      </c>
      <c r="C13" s="102" t="s">
        <v>346</v>
      </c>
      <c r="D13" s="103">
        <f>ROUND(+E13/8,2)</f>
        <v>12</v>
      </c>
      <c r="E13" s="103">
        <v>96</v>
      </c>
      <c r="F13" s="105">
        <f>+ROUND((230/21)/8*E13,2)</f>
        <v>131.43</v>
      </c>
    </row>
    <row r="14" spans="1:6" s="167" customFormat="1" ht="15">
      <c r="A14" s="232"/>
      <c r="B14" s="248"/>
      <c r="C14" s="273" t="s">
        <v>184</v>
      </c>
      <c r="D14" s="280"/>
      <c r="E14" s="280"/>
      <c r="F14" s="243"/>
    </row>
    <row r="15" spans="1:6" s="144" customFormat="1" ht="27.75" customHeight="1">
      <c r="A15" s="146">
        <v>3</v>
      </c>
      <c r="B15" s="247" t="s">
        <v>289</v>
      </c>
      <c r="C15" s="102" t="s">
        <v>347</v>
      </c>
      <c r="D15" s="103">
        <f>ROUND(+E15/8,2)</f>
        <v>5</v>
      </c>
      <c r="E15" s="103">
        <v>40</v>
      </c>
      <c r="F15" s="105">
        <f>+ROUND((230/21)/8*E15,2)</f>
        <v>54.76</v>
      </c>
    </row>
    <row r="16" spans="1:6" s="144" customFormat="1" ht="34.5" customHeight="1">
      <c r="A16" s="146">
        <v>4</v>
      </c>
      <c r="B16" s="247" t="s">
        <v>289</v>
      </c>
      <c r="C16" s="102" t="s">
        <v>348</v>
      </c>
      <c r="D16" s="103">
        <f>ROUND(+E16/8,2)</f>
        <v>10</v>
      </c>
      <c r="E16" s="103">
        <v>80</v>
      </c>
      <c r="F16" s="105">
        <f>+ROUND((230/21)/8*E16,2)</f>
        <v>109.52</v>
      </c>
    </row>
    <row r="17" spans="1:6" s="144" customFormat="1" ht="35.25" customHeight="1">
      <c r="A17" s="146">
        <v>5</v>
      </c>
      <c r="B17" s="247" t="s">
        <v>289</v>
      </c>
      <c r="C17" s="102" t="s">
        <v>349</v>
      </c>
      <c r="D17" s="103">
        <f>ROUND(+E17/8,2)</f>
        <v>5</v>
      </c>
      <c r="E17" s="103">
        <v>40</v>
      </c>
      <c r="F17" s="105">
        <f>+ROUND((230/21)/8*E17,2)</f>
        <v>54.76</v>
      </c>
    </row>
    <row r="18" spans="1:6" s="167" customFormat="1" ht="21.75" customHeight="1">
      <c r="A18" s="232">
        <v>6</v>
      </c>
      <c r="B18" s="248" t="s">
        <v>289</v>
      </c>
      <c r="C18" s="273" t="s">
        <v>350</v>
      </c>
      <c r="D18" s="280">
        <f>ROUND(+E18/8,2)</f>
        <v>5</v>
      </c>
      <c r="E18" s="280">
        <v>40</v>
      </c>
      <c r="F18" s="243">
        <f>+ROUND((230/21)/8*E18,2)</f>
        <v>54.76</v>
      </c>
    </row>
    <row r="19" spans="1:6" s="167" customFormat="1" ht="24.75" customHeight="1" thickBot="1">
      <c r="A19" s="232">
        <v>7</v>
      </c>
      <c r="B19" s="248" t="s">
        <v>289</v>
      </c>
      <c r="C19" s="273" t="s">
        <v>351</v>
      </c>
      <c r="D19" s="280">
        <f>ROUND(+E19/8,2)</f>
        <v>3</v>
      </c>
      <c r="E19" s="280">
        <v>24</v>
      </c>
      <c r="F19" s="243">
        <f>+ROUND((230/21)/8*E19,2)</f>
        <v>32.86</v>
      </c>
    </row>
    <row r="20" spans="1:6" s="144" customFormat="1" ht="27.75" customHeight="1" thickBot="1">
      <c r="A20" s="159"/>
      <c r="B20" s="160"/>
      <c r="C20" s="160" t="s">
        <v>176</v>
      </c>
      <c r="D20" s="182">
        <f>SUM(D11:D19)</f>
        <v>60</v>
      </c>
      <c r="E20" s="182">
        <f>SUM(E11:E19)</f>
        <v>480</v>
      </c>
      <c r="F20" s="228">
        <f>SUM(F11:F19)</f>
        <v>657.14</v>
      </c>
    </row>
  </sheetData>
  <sheetProtection/>
  <mergeCells count="9">
    <mergeCell ref="F8:F10"/>
    <mergeCell ref="A1:F1"/>
    <mergeCell ref="A3:F3"/>
    <mergeCell ref="A8:A10"/>
    <mergeCell ref="B8:B10"/>
    <mergeCell ref="C8:C10"/>
    <mergeCell ref="D8:E9"/>
    <mergeCell ref="A6:F6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Rosen</cp:lastModifiedBy>
  <cp:lastPrinted>2019-10-22T06:59:02Z</cp:lastPrinted>
  <dcterms:created xsi:type="dcterms:W3CDTF">2015-10-06T08:03:42Z</dcterms:created>
  <dcterms:modified xsi:type="dcterms:W3CDTF">2019-12-12T14:12:01Z</dcterms:modified>
  <cp:category/>
  <cp:version/>
  <cp:contentType/>
  <cp:contentStatus/>
</cp:coreProperties>
</file>