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10920" firstSheet="4" activeTab="7"/>
  </bookViews>
  <sheets>
    <sheet name="ОБЩО" sheetId="1" r:id="rId1"/>
    <sheet name="АГ" sheetId="2" r:id="rId2"/>
    <sheet name="АИГ" sheetId="3" r:id="rId3"/>
    <sheet name="АИЛ" sheetId="4" r:id="rId4"/>
    <sheet name="Вътрешни болести" sheetId="5" r:id="rId5"/>
    <sheet name="Гастроентерология" sheetId="6" r:id="rId6"/>
    <sheet name="Гръдна хирургия" sheetId="7" r:id="rId7"/>
    <sheet name="Детска хирургия" sheetId="8" r:id="rId8"/>
    <sheet name="Ендокринология" sheetId="9" r:id="rId9"/>
    <sheet name="Епидемиология" sheetId="10" r:id="rId10"/>
    <sheet name="Кардиология" sheetId="11" r:id="rId11"/>
    <sheet name="Клинична лаборатория" sheetId="12" r:id="rId12"/>
    <sheet name="Клинична химия" sheetId="13" r:id="rId13"/>
    <sheet name="Кожни и венерически болести" sheetId="14" r:id="rId14"/>
    <sheet name="КВБ-евро" sheetId="15" r:id="rId15"/>
    <sheet name="Медицинска паразитология" sheetId="16" r:id="rId16"/>
    <sheet name="Микробиология" sheetId="17" r:id="rId17"/>
    <sheet name="Неонатология" sheetId="18" r:id="rId18"/>
    <sheet name="Нервни болести" sheetId="19" r:id="rId19"/>
    <sheet name="Неврохирургия" sheetId="20" r:id="rId20"/>
    <sheet name="Нефрология" sheetId="21" r:id="rId21"/>
    <sheet name="Образна диагностика" sheetId="22" r:id="rId22"/>
    <sheet name="ОМ" sheetId="23" r:id="rId23"/>
    <sheet name="ОМ-евро" sheetId="24" r:id="rId24"/>
    <sheet name="Обща и кл.патология" sheetId="25" r:id="rId25"/>
    <sheet name="ОПТ" sheetId="26" r:id="rId26"/>
    <sheet name="Ортопедия" sheetId="27" r:id="rId27"/>
    <sheet name="Очни болести" sheetId="28" r:id="rId28"/>
    <sheet name="ОБ - ЕВРО" sheetId="29" r:id="rId29"/>
    <sheet name="Педиатрия" sheetId="30" r:id="rId30"/>
    <sheet name="Пневмология" sheetId="31" r:id="rId31"/>
    <sheet name="Психиатрия" sheetId="32" r:id="rId32"/>
    <sheet name="Психиатрични грижи" sheetId="33" r:id="rId33"/>
    <sheet name="Ревматология" sheetId="34" r:id="rId34"/>
    <sheet name="Спешна медицина" sheetId="35" r:id="rId35"/>
    <sheet name="Съдова хирургия" sheetId="36" r:id="rId36"/>
    <sheet name="Трансфузионна хематология" sheetId="37" r:id="rId37"/>
    <sheet name="Трудова медицина" sheetId="38" r:id="rId38"/>
    <sheet name="УНГ" sheetId="39" r:id="rId39"/>
    <sheet name="УНГ-евро" sheetId="40" r:id="rId40"/>
    <sheet name="Урология" sheetId="41" r:id="rId41"/>
    <sheet name="ФРМ" sheetId="42" r:id="rId42"/>
    <sheet name="Хирургия" sheetId="43" r:id="rId43"/>
    <sheet name="Хранене и диететика" sheetId="44" r:id="rId44"/>
  </sheets>
  <definedNames>
    <definedName name="_xlnm.Print_Area" localSheetId="3">'АИЛ'!$A$1:$F$8</definedName>
    <definedName name="_xlnm.Print_Area" localSheetId="4">'Вътрешни болести'!$A$1:$F$28</definedName>
    <definedName name="_xlnm.Print_Area" localSheetId="10">'Кардиология'!$A$1:$F$6</definedName>
    <definedName name="_xlnm.Print_Area" localSheetId="18">'Нервни болести'!$A$1:$F$24</definedName>
    <definedName name="_xlnm.Print_Area" localSheetId="30">'Пневмология'!$A$1:$F$29</definedName>
    <definedName name="_xlnm.Print_Area" localSheetId="32">'Психиатрични грижи'!$A$1:$F$23</definedName>
    <definedName name="_xlnm.Print_Area" localSheetId="35">'Съдова хирургия'!$A$1:$F$8</definedName>
    <definedName name="_xlnm.Print_Area" localSheetId="39">'УНГ-евро'!$A$1:$F$53</definedName>
    <definedName name="_xlnm.Print_Area" localSheetId="43">'Хранене и диететика'!$A$1:$I$32</definedName>
  </definedNames>
  <calcPr fullCalcOnLoad="1"/>
</workbook>
</file>

<file path=xl/sharedStrings.xml><?xml version="1.0" encoding="utf-8"?>
<sst xmlns="http://schemas.openxmlformats.org/spreadsheetml/2006/main" count="3930" uniqueCount="765">
  <si>
    <t>Патофизиология на хемостазата;Остра сърдечна недостатъчност;Хронична сърдечна недостатъчност;Ревматизъм и ревмокардит;Митрална стеноза;Митрална инсуфициенция;Аортна стеноза;Аортна инсуфициенция;Трикуспидална стеноза;Трикуспидална инсуфициенция</t>
  </si>
  <si>
    <t>Кардиохирургия - клапни протези, коронарна реваскуларизация;Клапни балонни дилатации при клапни стенози на сърцето;Проблеми на оперирано сърце;Диспансерен контрол</t>
  </si>
  <si>
    <t>Заболявания на миокарда. Миокардити;Заболявания на перикарда.Остър перикардит;Заболявания на перикарда. Ексудативен перикардит;Заболявания на перикарда. Констриктивен перикардит;Тумори на сърцето и перикарда.</t>
  </si>
  <si>
    <t>Вродени сърдечни малформации. АSD;Вродени сърдечни малформации. VSD;Вродени сърдечни малформации. Тетралогия на Fallot;Вродени сърдечни малформации. Аномалия на Еbstein;Вродени сърдечни малформации. Отворен Ductus Arteriosus Botalli;Вродени сърдечни малформации. Коарктация на аортата;Вродени сърдечни малформации. Синдром на Eisenmenger;</t>
  </si>
  <si>
    <t>Надкамерни тахикардия;Предсърдно мъждене;Предсърдно трептене;AV нодални тахикардии;AV  тахикардии при скрита връзка;WPW синдром; AV тахикардии при WPW – синдром;Камерни  тахикардии  -  класификация,  електрогенеза,  етиология  и диагностика;Камерни тахикардии - принципи на лечение, медикаментозна терапия;Диференциална диагноза на надкамерни и камерни тахикардии.</t>
  </si>
  <si>
    <t>Антиаритмични медикаментозни средства;Проаритмии;Немедикаментозни методи за лечение на проаритмии;Брадиаритмии;Кардиоелектрошокова терапия;Проводни нарушения - SA, AV - нодални, интракамерни.</t>
  </si>
  <si>
    <t>Антибрадикардна кардиостимулация.Внезапна сърдечна смърт.Кардио-пулмонална ресусцитация.Артериална хипертония – есенциална.Артериална хипертония – симптоматична.Артериална хипертония - алгоритъм на поведение.</t>
  </si>
  <si>
    <t>Дислипидемии.Дислипидемии – лечение.Атеросклероза- патогенеза.Атеросклероза - клинични форми.ИБС: класификация, епидемиология, рискови фактори.ИБС. Стабилна стенокардия.Вазоспастична ангина пекторис. Микроваскуларна ангина.</t>
  </si>
  <si>
    <t>ОКС. Нестабилна стенокардия. ОКС.   Остър   миокарден   инфаркт   без   ST    eлевация.   ОКС.   Остър   миокарден   инфаркт  с   ST    eлевация.ОКС.   Остър   миокарден   инфаркт   без   ST    eлевация – лечение.ОКС.   Остър   миокарден   инфаркт  с   ST   eлевацият – лечение.</t>
  </si>
  <si>
    <t>ОМИ. Усложнения и тяхното лечение.Тромболитична  терапия  при STEMI.PCI  - показания, рискове, резултати.Оперативно лечение на коронарната болест на сърцето.Рехабилитация след ОМИ.Профилактика на атеросклерозата - първична и вторична.Инфекциозен  ендокардит</t>
  </si>
  <si>
    <t>Пулмонална артериална хипертонияПринципи на лечение на пулмоналната артериална хипертонияОстро   белодробно   сърце.   Хронично белодробно сърце.Белодробен тромбоемболизъм.Патофизиология  на  хемостазата.Лечение с антикоагуланти. НОАК.</t>
  </si>
  <si>
    <t>Болести на аортата.Артериална хипертония и бременност.ИБС и бременност.Придобити клапни пороци и бременност.Антиаритмична терапия и бременност.Сърдечна недостатъчност и бременност.</t>
  </si>
  <si>
    <t>Методи за изследване на периферната хемодинамика.Интензивни  грижи  при  сърдечно-съдови  заболявания.Заболявания на артериите и вените.     Биохимични сърдечни маркери.Диабет,  метаболитен  синдром  и  сърдечно-съдови  заболявания.</t>
  </si>
  <si>
    <t>Оценка на сърдечно-съдовия риск при несърдечни операции.Оценка на сърдечно-съдовия риск при сърдечни операции.Електрофизиологично изследване на сърцетоОснови на ЕхоКГ.ЕХоКГ- ка оценка на ЛК и ДК функцияЕХоКГ- ка оценка на клапни лезииТрудово-лекарска експертиза</t>
  </si>
  <si>
    <t>Лабораторни прибори и апарати. Електронна обработка на лабораторната  информация.Микроскопия.Основни принципи на геометричната оптика. Видове микроскопи.Суха химия - принцип, приложение. Автоматични анализатори. Експресни тестове.</t>
  </si>
  <si>
    <t>Електролитна дисоциация. Киселини и основи. Електролити. Йонна сила.Водороден експонент (рН). Буферни разтвори. Окислително-редукционни процесиКомплексни съединения. Обемен анализ.Неутрализационен анализ. Сепарационни техники. Стандартни аналитични техники.Фотометрични методи.Спектрометрични методи. Електрохимични техники.Техники за анализ на белтъци. Техники за анализ на нуклеинови киселини.Имунохимични техники. Имунологични методи използващи различни маркери.Методи за определяне на ензимна активност и субстратиМетоди за броене на кръвни клетки и частици</t>
  </si>
  <si>
    <t>Предмет и задачи на клиничната лаборатория. Клинично-лабораторни методи - класификация. Калибриране на лабораторните методи. Референтни материали. Класификация.Аналитична надеждност на клинично-лабораторните методи. Критерии за оценка.Източници на грешки в клиничната лабораторияОсигуряване качеството на резултатите.Провеждане вътрелабораторен качествен контрол-принципи.Външна оценка на качеството на клинично-лабораторните резултати.Референтни стойности и референтни граници. Източници на вариация. Гранични стойности.</t>
  </si>
  <si>
    <t>Медицинска и плаузибилитетна оценка на лабораторните показатели и резултати.Лонгитудинална оценка на болестния процес и терапевтичния контрол; критични разлики.Клинично-лабораторни констелации при отделните заболявания.Статистически методи в клиничната лаборатория.Организация и управление на клиничната лаборатория. Работни процедури. Управление на данни. Процедури по качеството. Лабораторна безопасност.Организация на клин.-лабораторна дейност в РБ. (Медицински стандарт по клинична лаборатория). Диагностична надеждност на клинично-лабораторната информация. Акредитация на клиничните лаборатории. Добра лабораторна практика.</t>
  </si>
  <si>
    <t>Вода и електролити в плазмата. Натрий. Калий. Калций.Вода и електролити в плазмата. Магнезий. Хлориди. Неорг. фосфат.</t>
  </si>
  <si>
    <t>Професионални заболявания на нервната и мускулно-скелетната система (МСС) – 5 часа; Професионални увреждания на анализаторите и кожата – 3 часа</t>
  </si>
  <si>
    <r>
      <t xml:space="preserve">Клинична специалност </t>
    </r>
    <r>
      <rPr>
        <b/>
        <sz val="11"/>
        <color indexed="8"/>
        <rFont val="Calibri"/>
        <family val="2"/>
      </rPr>
      <t>„ТРУДОВА МЕДИЦИНА”</t>
    </r>
  </si>
  <si>
    <t>Оперативно лечение на  заболяванията на слухов и вестибуларен анализатор  Част 1 и Част 2</t>
  </si>
  <si>
    <t>Оперативно лечение на  заболяванията на слухов и вестибуларен анализатор Част 1 и Част 2</t>
  </si>
  <si>
    <t>Описателна и топографска анатомия на ретроперитониалното пространство;Описателна и топографска анатомия на бъбрека;Описателна и топографска анатомия на надбъбрека;Описателна и топографска анатомия на уретера;Описателна и топографска анатомия на пикочния мехур.Описателна и топографска анатомия на перинеалното пространство;Описателна и топографска анатомия на простатната жлеза;Описателна и топографска анатомия на мъжката и женската уретра;Описателна и топографска анатомия на половия член;Описателна и топографска анатомия на скротума и неговото съдържимо (тестис, епидидим, семенна връв);Описателна и топографска анатомия на семенните мехурчета и семепроводите;Описателна и топографска анатомия на коремната кухина и диафрагмата;</t>
  </si>
  <si>
    <r>
      <t xml:space="preserve">Неклинична специалност </t>
    </r>
    <r>
      <rPr>
        <b/>
        <sz val="11"/>
        <color indexed="8"/>
        <rFont val="Calibri"/>
        <family val="2"/>
      </rPr>
      <t>Хранене и диететика</t>
    </r>
  </si>
  <si>
    <r>
      <t xml:space="preserve">Такса, определена от висшето училище/ВМА по реда на чл. 40, ал. 1 и ал. 2 на Наредба № 1 от 22.01.2015г.   </t>
    </r>
    <r>
      <rPr>
        <b/>
        <sz val="11"/>
        <color indexed="8"/>
        <rFont val="Calibri"/>
        <family val="2"/>
      </rPr>
      <t>01.01.2018</t>
    </r>
  </si>
  <si>
    <r>
      <t>1.1.</t>
    </r>
    <r>
      <rPr>
        <b/>
        <sz val="11"/>
        <color indexed="8"/>
        <rFont val="Calibri"/>
        <family val="2"/>
      </rPr>
      <t xml:space="preserve"> </t>
    </r>
    <r>
      <rPr>
        <sz val="11"/>
        <color indexed="8"/>
        <rFont val="Calibri"/>
        <family val="2"/>
      </rPr>
      <t>Обща част</t>
    </r>
  </si>
  <si>
    <t xml:space="preserve">Модул 4. ХРАНЕНЕ И ЗДРАВЕН РИСК. ДИЕТОТЕРАПИЯ  </t>
  </si>
  <si>
    <t>Бременност с повишен риск;Отоци, протеинурия и хипертензивни състояния по време на бременността, раждането и пуерпериума;Екстрагенитални заболявания и бременност;Патология на имплантацията;Заболявания на плода и плодните придатъци;Недоизносване на бременността;Интраутеринна инфекция в акушерството;Атипично и патологично раждане;Патология на плацентарния и ранния следплацентарен период. Постпартални хеморагии;Родилен травматизъм;Патология на пуерпериума</t>
  </si>
  <si>
    <t>Операции за задържане на бременността;Методи за прекъсване на бременността;Предизвикване и подпомагане на родилната дейност;Операции за разширяване на родилните пътища;Операции за промяна положението на плода;Операции за завършване на раждането през естествените родилни пътища;Оперативни намеси в ІІІ период на раждането и ранния следплацентарен период;Цезарово сечение</t>
  </si>
  <si>
    <t>Проследяване на бременност в извънболничната помощ;Неонатология</t>
  </si>
  <si>
    <t>Методи за изследване в клиничната гинекология и тяхната интерпретация;Клинична патология;Клинична лаборатория, вкл. хормонална диагностика;Микробиология</t>
  </si>
  <si>
    <t>Микроелементи. Есенциални -  желязо и ЖСК, мед, цинк, манган, селен. Неесенциални. Киселинно-алкална обмяна и кръвногазов анализ. Методи за определяне. Ацидози и алкалози.Изследване на въглехидрати. Глюкоза. Клинично – лабораторна диагностика на захарен диабет – тип I и тип II. Кетогенеза.Гликирани белтъци.Плазмени белтъци.  Общ белтък - методи за определяне. Клинично тълкуване на резултатите. Фракциониране на плазм. белтъци - протеинограма, диспротеинемии и моноклонални компонентиСърдечни тропонини и миоглобин. Лабораторна диагноза на миокардния инфаркт</t>
  </si>
  <si>
    <t>Молекулни механизми на действие на пептидните хормони – трансмембранни сигнални предавателни механизми;Молекулни механизми на действие на пептидните хормони – трансмембранни сигнални предавателни механизми;Молекулни механизми на действие на стероидните и тиреоидните хормони;Методи за хормонален анализ.</t>
  </si>
  <si>
    <r>
      <t xml:space="preserve">Клинична специалност </t>
    </r>
    <r>
      <rPr>
        <b/>
        <sz val="11"/>
        <color indexed="8"/>
        <rFont val="Calibri"/>
        <family val="2"/>
      </rPr>
      <t>Ендокринология и болести на обмяната</t>
    </r>
  </si>
  <si>
    <t>Формиране на ендокринните жлези у човека;Анатомия и физиология на ендокринните жлези – устройство на ендокринните жлези;Хормонална секреция, видове хормони;Биосинтез, секреция, метаболизъм и транспорт на хормоните;Биосинтез, секреция, метаболизъм и транспорт на хормоните;Биоритми и регулация на ендокринната секреция;Механизъм на действие на хормоните – хормонални рецептори, характеристика, видове, регулация, промяна в броя и афинитета на рецепторите;</t>
  </si>
  <si>
    <t>Ренин – ангиотензин – алдостеронова система – характеристика на системата, физиологично значение, регулация на системата, промени в активността на системата при различни заболявания;Физиология и патофизиология на костния метаболизъм;Хормони на гастроинтестиналната система;Панкреасни хормони и захарен диабет;Синдром на мултиплена ендокринна неоплазия;Пубертет – функционални и ендокринни промени по време на пубертет;Ендокринология на бременността;Ендокринология на стареенето;Съвременни подходи в образната диагностика на ендокринните  заболявания;Ултразвукови методи за диагностика на ендокринните заболявания</t>
  </si>
  <si>
    <t>Хормони и имунна система – хормонална регулация на имунния отговор, имуно – ендокринни взаимоотношения;Генетика на ендокринните заболявания – гени и тяхната експресия, механизъм на поява на генетични заболявания;Централна нервна система и ендокринна система – мозъчен контрол на ендокринната секреция, невротрансмитери;Хормонална регулация на въглехидратната обмяна;Хормонална регулация на липидната обмяна – дислипидемии;Хормонална регулация на белтъчната обмяна;Хормонална регулация на водно – електролитната обмяна и кръвното налягане</t>
  </si>
  <si>
    <t>Функционална морфология и патоморфология на хипоталамуса и хипофизната жлезаХипоталамични хормони, регулация на преднохипофизната секреция;Преднохипофизни хормони – химически състав и биологично действие;Хормони на неврохипофизата;Функционално изследване на аденохипофизата;Функционално изследване на неврохипофизата.</t>
  </si>
  <si>
    <t>Хипоталамични синдроми;Анорексия нервоза;Тумори на хипофизата;Акромегалия;Гигантизъм;Пролактином;Хиперпролактинемии;Хипопитуитаризъм;Хипофизарен нанизъм;Безвкусен диабет;Синдром на несъответна секрецияна антидиуретичен хормон;Визуализиращи методи за оценка на хипофизната жлеза и хипоталамичната област</t>
  </si>
  <si>
    <t xml:space="preserve">Функционална морфология и патоморфология на надбъбречните жлези;Хормони на надбъбречната кора;Хормони на надъбречната сърцевина;Функционално изследване на надбъбречната кора;Функционално изследване на надбъбречната медула. </t>
  </si>
  <si>
    <t>Първичен и вторичен хипералдостеронизъм;Хипоалдостеронизъм;Минералокортикоидна недостатъчност;Синдром на Cushing;Вродена надбъбречно-корова хиперплазия;Остра и хронична надбъбречнокорова недостатъчност;Феохромоцитом;Ендокринни хипертонии.</t>
  </si>
  <si>
    <t>Функционална морфология и патоморфология на тестисите;Физиология на мъжката репродуктивна система, андрогени;Регулация на тестикуларната функция;Функционално изследване на тестисите;Пубертет у момчетата. Тестиси и стареене;Гинекомастия – пубертетна и симптоматична;Крипторхизъм;Тумори на тестисите;Мъжки хипогонадизъм;</t>
  </si>
  <si>
    <t>Ендокринен панкреас, Хиперлипопротеинемии, затлъстяване</t>
  </si>
  <si>
    <t>Клинична физиология и патофизиология; Клинична фармакология; Физика за анестезиолози и апарати; Обща анестезиология.</t>
  </si>
  <si>
    <t>II година</t>
  </si>
  <si>
    <t>Обща анестезиология; Специална анестезиология.</t>
  </si>
  <si>
    <t>I.Невроанатомия и неврофизиология</t>
  </si>
  <si>
    <t>II.Невротравматология - ЧМТ</t>
  </si>
  <si>
    <t>ГМТ</t>
  </si>
  <si>
    <t>Травми на периферни нерви</t>
  </si>
  <si>
    <t>III.Невроонкология</t>
  </si>
  <si>
    <t>IV.Съдови заболявания на ЦНС</t>
  </si>
  <si>
    <t>Възпалителни заболявания на ЦНС</t>
  </si>
  <si>
    <t>Паразитни заболявания на ЦНС</t>
  </si>
  <si>
    <t>Аномалии в развитието на ЦНС</t>
  </si>
  <si>
    <t>Хирургично лечение на болката</t>
  </si>
  <si>
    <t>Хирургично лечение на дискинезии</t>
  </si>
  <si>
    <t>Стереотаксична и функционална неврохирургия</t>
  </si>
  <si>
    <t>Хирургично лечение на дегеративните заболявания на гр.стълб</t>
  </si>
  <si>
    <t>Невроендоскопия</t>
  </si>
  <si>
    <t>Усложнения при болни с НХ заболявания</t>
  </si>
  <si>
    <t xml:space="preserve">Общо </t>
  </si>
  <si>
    <t>Спешна медицина</t>
  </si>
  <si>
    <t xml:space="preserve">Пневмология и фтизиатрия </t>
  </si>
  <si>
    <t>Клинична алергология</t>
  </si>
  <si>
    <t>Образна диагностика</t>
  </si>
  <si>
    <t>Обща и клинична патология</t>
  </si>
  <si>
    <t>Пулмология и респираторна алергия</t>
  </si>
  <si>
    <t>Спешна педиатрия</t>
  </si>
  <si>
    <t>Хематология и онкология</t>
  </si>
  <si>
    <t>Неврология</t>
  </si>
  <si>
    <t>Основен курс по АГ – І част</t>
  </si>
  <si>
    <t>II. Управление на клиничната лаборатория и осигуряване на качеството - 6 месеца</t>
  </si>
  <si>
    <t>III. Клинична химия - 18 месеца</t>
  </si>
  <si>
    <t>IV. Лабораторна хематология и хемостаза - 12 месеца</t>
  </si>
  <si>
    <t>V. Клинично-лабораторно изследване на урина - 7 месеца</t>
  </si>
  <si>
    <t>Детска неврология</t>
  </si>
  <si>
    <t>Методи на изследване на слухов и вестибуларен анализатор</t>
  </si>
  <si>
    <t>Диагностика на заболяванията на слухов и вестибуларен анализатор Част 1</t>
  </si>
  <si>
    <t>Клинична специалност  Психиатрични грижи ( за медицински сестри и фелдшери )</t>
  </si>
  <si>
    <t>Обща част</t>
  </si>
  <si>
    <t>Модул 1 . Теоретични основи на психиатричните грижи</t>
  </si>
  <si>
    <t xml:space="preserve">Модул 2 . Формиране на нагласи и умения за терапевтична комуникация </t>
  </si>
  <si>
    <t xml:space="preserve">Модул 3 . Общи клинични умения в психиатричните грижи </t>
  </si>
  <si>
    <t>Специална част</t>
  </si>
  <si>
    <t xml:space="preserve">Модул 4 .Интервенции в областта на психиатричните грижи </t>
  </si>
  <si>
    <t xml:space="preserve">Модул 5 .Процедури от областта на психиатричните грижи във фази на остър срив , стабилизиране и ремисия </t>
  </si>
  <si>
    <t xml:space="preserve">Модул 6 . Специализирани клинико - терапевтични умения </t>
  </si>
  <si>
    <t>Модул 8 . Психофармакология</t>
  </si>
  <si>
    <r>
      <t xml:space="preserve">Клинична специалност </t>
    </r>
    <r>
      <rPr>
        <b/>
        <sz val="11"/>
        <color indexed="8"/>
        <rFont val="Times New Roman"/>
        <family val="1"/>
      </rPr>
      <t>Спешна медицина</t>
    </r>
  </si>
  <si>
    <t>Общи принципи на реанимацията и интензивното лечение при спешни състояния</t>
  </si>
  <si>
    <t>в присъствени дни</t>
  </si>
  <si>
    <t>в академични часове</t>
  </si>
  <si>
    <t>I година</t>
  </si>
  <si>
    <t>Консервативно лечение на заболяванията на ларинкс и шия  Част 1</t>
  </si>
  <si>
    <t>Консервативно лечение на заболяванията на ларинкс и шия  Част 2</t>
  </si>
  <si>
    <t>Оперативно лечение на заболяванията на ларинкс и шия  Част 1</t>
  </si>
  <si>
    <t>Оперативно лечение на заболяванията на ларинкс и шия  Част 2</t>
  </si>
  <si>
    <t>Анатомия на трахея, бронхи и хранопровод</t>
  </si>
  <si>
    <t>Физиология на трахея, бронхи и хранопровод</t>
  </si>
  <si>
    <t>Патофизиология на трахея, бронхи и хранопровод</t>
  </si>
  <si>
    <r>
      <t xml:space="preserve">Клинична специалност </t>
    </r>
    <r>
      <rPr>
        <b/>
        <sz val="11"/>
        <color indexed="8"/>
        <rFont val="Calibri"/>
        <family val="2"/>
      </rPr>
      <t>Нефрология</t>
    </r>
  </si>
  <si>
    <r>
      <t xml:space="preserve"> </t>
    </r>
    <r>
      <rPr>
        <sz val="11"/>
        <color indexed="8"/>
        <rFont val="Calibri"/>
        <family val="2"/>
      </rPr>
      <t>Автозомно-доминантна поликистоза</t>
    </r>
    <r>
      <rPr>
        <sz val="11"/>
        <rFont val="Calibri"/>
        <family val="2"/>
      </rPr>
      <t>. Други бъбречно-кистозни заболявания.</t>
    </r>
  </si>
  <si>
    <r>
      <t xml:space="preserve">Клинична специалност </t>
    </r>
    <r>
      <rPr>
        <b/>
        <sz val="11"/>
        <color indexed="8"/>
        <rFont val="Calibri"/>
        <family val="2"/>
      </rPr>
      <t xml:space="preserve">Образна диагностика </t>
    </r>
  </si>
  <si>
    <t>Полови жлези. Щитовидна жлеза. Паращитовидни жлези и коциево-фосфорна обмяна</t>
  </si>
  <si>
    <t>Функционални и органични заболявания на хранопровода</t>
  </si>
  <si>
    <t>Остри и. и хроничени гастрити. Язвена болест.</t>
  </si>
  <si>
    <t xml:space="preserve">Лечение на язвената болест и усложнения. </t>
  </si>
  <si>
    <t>Кръвоизливи от стомашно-чревния тракт.</t>
  </si>
  <si>
    <t>Рак на стомаха. Преканцерози</t>
  </si>
  <si>
    <t>Функционални изследвания на тънкото черво</t>
  </si>
  <si>
    <t>Синдром на малабсорбция</t>
  </si>
  <si>
    <t>Остри и хронични ентероколити. Глутенова ентеропатия</t>
  </si>
  <si>
    <t>Функционални изследвания на дебелото черво</t>
  </si>
  <si>
    <t>Улцерозен колит. Болест на Крон.</t>
  </si>
  <si>
    <t>Рак на червата</t>
  </si>
  <si>
    <t>Функционални изследвания на черния дроб.</t>
  </si>
  <si>
    <t>Хронични хепатити</t>
  </si>
  <si>
    <t>Чернодробна цироза – клиника, диагноза</t>
  </si>
  <si>
    <t xml:space="preserve">Чернодробна цироза – лечение; Усложнения на чернодробната цироза – кръвоизливи, енцефалопатия,асцитперитонит, пъпна херния </t>
  </si>
  <si>
    <t>Първична билиарна цироза.  Хемохроматоза. Болест на Уилсон – Коновалов</t>
  </si>
  <si>
    <t>Модул IV. Трудово-медицински проблеми, свързани с химични и биологични агенти на работната среда - 120 ч. Срок на обучение по IV модул -10 месеца</t>
  </si>
  <si>
    <t xml:space="preserve">Дерматози в зависимост от топографската локализация - болести на космите, на ноктите, на мастните жлези, на потните жлези, на устните, стоматити, глосити, афти, невенерични болести на външните гениталии, съдови заболявания, сексуални проблеми у мъжа(андрология), ано-ректални синдроми </t>
  </si>
  <si>
    <t>Системни заболявания, ангажиращи и кожата - болести на съединителната тъкан, болести на обмяната, кожни прояви при вътрешни болести, орални прояви при системни болести, психосоматични дерматози, възрастово обусловени дерматози</t>
  </si>
  <si>
    <t>ІI година</t>
  </si>
  <si>
    <t>ІII година</t>
  </si>
  <si>
    <t>Работно оборудване - 8 ч.</t>
  </si>
  <si>
    <t>Физични фактори на работната среда - 96 ч.</t>
  </si>
  <si>
    <t>Химични агенти – 112 часа</t>
  </si>
  <si>
    <t>Биологични агенти - 8 ч.</t>
  </si>
  <si>
    <t>Професионални отравяния – 11 часа</t>
  </si>
  <si>
    <t>Оценка на риска– 44 часа</t>
  </si>
  <si>
    <t>Трудово-медицински проблеми по икономически сектори  - 40 часа</t>
  </si>
  <si>
    <t>Комуникация на риска – основни принципи - практ. упр. 3 часа</t>
  </si>
  <si>
    <t>Актуално лечение на физиологично значимите нарушения в хомеостазата.</t>
  </si>
  <si>
    <t>Приложение № 1 към Договор ………………………./………………..г.</t>
  </si>
  <si>
    <t xml:space="preserve">План-справка </t>
  </si>
  <si>
    <t xml:space="preserve">Спиране на сърдечната дейност /кардиак арест/;Клинична и биологична смърт;Кардиопулмонална ресусцитация – алгоритми на поведение;Практически упражнения на манекен - ендотрахеална интубация, сърдечен масаж, кардиоверсио, дефибрилация;Осигуряване на периферни и централни венозни пътища                         </t>
  </si>
  <si>
    <r>
      <t xml:space="preserve">Клинична специалност </t>
    </r>
    <r>
      <rPr>
        <b/>
        <sz val="11"/>
        <color indexed="8"/>
        <rFont val="Calibri"/>
        <family val="2"/>
      </rPr>
      <t>Анестезиология и интензивни грижи</t>
    </r>
  </si>
  <si>
    <r>
      <t>Модул І</t>
    </r>
    <r>
      <rPr>
        <b/>
        <i/>
        <sz val="11"/>
        <color indexed="8"/>
        <rFont val="Calibri"/>
        <family val="2"/>
      </rPr>
      <t xml:space="preserve">. </t>
    </r>
    <r>
      <rPr>
        <b/>
        <sz val="11"/>
        <color indexed="8"/>
        <rFont val="Calibri"/>
        <family val="2"/>
      </rPr>
      <t>Организация на работата и комуникации в операционния блок и реанимационни звена</t>
    </r>
  </si>
  <si>
    <r>
      <t>Модул ІІ.</t>
    </r>
    <r>
      <rPr>
        <sz val="11"/>
        <color indexed="8"/>
        <rFont val="Calibri"/>
        <family val="2"/>
      </rPr>
      <t xml:space="preserve"> </t>
    </r>
    <r>
      <rPr>
        <b/>
        <sz val="11"/>
        <color indexed="8"/>
        <rFont val="Calibri"/>
        <family val="2"/>
      </rPr>
      <t>Анатомия, физиология и патофизиология</t>
    </r>
  </si>
  <si>
    <r>
      <t xml:space="preserve">Клинична специалност </t>
    </r>
    <r>
      <rPr>
        <b/>
        <sz val="11"/>
        <color indexed="8"/>
        <rFont val="Calibri"/>
        <family val="2"/>
      </rPr>
      <t>Гастроентерология</t>
    </r>
  </si>
  <si>
    <t>Неклинична специалност - Епидемиология на инфекциозните болести (теоретично обучение-2 месеца)</t>
  </si>
  <si>
    <t>I. Аналитична химия, аналитични принципи и техники - 5 месеца</t>
  </si>
  <si>
    <t>Модул V. Оценка на здравното състояниеи експертиза на работоспособността - 36 часа Срок на обучение по V модул – 3 месеца</t>
  </si>
  <si>
    <t>Общо учение за уроинфекциите: причинители, патогенеза, съвременни химиотерапевтици и антибиотици;Уросепсис;Пиелонефрит – остър и хроничен.; .Усложнения на пиелонефрита: апостематозен нефрит, карбункул, перинефрит, паранефротичен абсцес и пионефроза.;Цистити – неспецифични и специфични.;Уретрити – неспецифични и специфични.;Простатит – съвременна класификация, диагностика и лечение.;Везикулит.;Възпалителни заболявания на пениса – баланит и баланопостит.;Възпалителни заболявания на скротума и неговото съдържимо – гангрена на скротума, орхити, епидидимити, деферентити и фуникулити.;Урогенитална туберкулоза – етиология, честота, патогенеза, клиника, диагностика, лечение.;Паразитни заболявания на отделителната и половата системи –  ехинокоза, билхарциоза, филариоза.;Нозокомиални инфекции.</t>
  </si>
  <si>
    <t>Ембрионално развитие на уропоетичния тракт: бъбрек, уретер, пикочен мехур, уретра;.Ембрионално развитие на мъжката полова система.;Вродени аномалии на бъбрека.;Вродени аномалии на бъбречното легенче;.Вродени аномалии на бъбречните съдове;Вродени аномалии на уретера;Вродени аномалии на уретрата;Вродени аномалии на пикочния мехур.;Вродени аномалии на пениса.;Вродени аномалии на тестисите, волфовия и мюлеровия канали.;Вродени аномалии на надбъбрека....;</t>
  </si>
  <si>
    <t>Интерсексуалитет – етиология, диагностика, квалификация, определяне на пола;Хидронефрози – етиология, видове, класификация, лечение;Хидроуретер – причини, патофизиологични механизми, ниво на обструкция, диагностика и лечение;Везикоуретерален рефлукс;Лазерна терапия при кондиломи и карциноми на пениса;Обрязвания на препуциума /ритуални и патологични/.</t>
  </si>
  <si>
    <t>Операции при хипоспадия;Операции при еписпадия.;.Операции при уретрални фистули.;Операции при стриктула на уретрата.;Операции при нараняване на пениса и уретрата.;Операции при тумори на пениса и уретрата.;Операции при индурацио пенис пластика.;Операции за удължаване на пениса.Поставяне на пенис протези.;Операции при тумори на скротума.;Операции при криптохизъм.;Операции при карцином на простатната жлеза.;Операции при тумори на тестиса.;Операции при хидроцеле.;Операции при варикоцеле.;Операции за сперматоцеле.;Операции върху епидидима и дуктус деференс /кистектомия, епидидимектомия, деферентоепидидимо анастомоза/.;Операции при мъже.;Операции при жени /фалопластика, уретропластика/.</t>
  </si>
  <si>
    <t>Достъпи до уретера.;Урeтеротомии.;Пластично-реконструктивни операции върху уретера.;Уретеролиза и операции при ретроперитониална фиброза;Реимплантации на уретера в пикочния мехур.;.Уретероилео- и уретеросигмостомии.;Уретерокутанеостомии.;Лапароскопски операции върху уретера.;Трансуретрална резекция на пикочния мехур.;Лазерна терапия при болести на пикочния мехур.;Пункция на пикочния мехур /цистофикс/.;Супрапубична цистостомия.;Дивертикулотомия и девертикулектомия.</t>
  </si>
  <si>
    <t>Операции при склероза на пикочния мехур.;Операции при нараняване на пикочния мехур.;Операции при везикоуретерален рефлукс.Операции при везиковагинални и везикоректални фистули.;Операции при инконтиненция на урината.;Резекция на пикочния мехур.;Цистектомия /лапароскопска цистектомия/.;Деривации на урината – континентни резервоари и ортотопични мехури.</t>
  </si>
  <si>
    <t>Трансвезикална простатектомия.;Ретропубична простатектомия.;Перинеална простатектомия.;Радикална простатектомия с лимфаденектомия.;Трансуретрална резекция на простатната жлеза.;Трансуретрална аблация на простатната жлеза.;Лапароскопска простатектомия.</t>
  </si>
  <si>
    <r>
      <t xml:space="preserve">Клинична специалност </t>
    </r>
    <r>
      <rPr>
        <b/>
        <sz val="11"/>
        <color indexed="8"/>
        <rFont val="Calibri"/>
        <family val="2"/>
      </rPr>
      <t>Физикална и рехабилитационна медицина</t>
    </r>
  </si>
  <si>
    <t>Обща хирургия -  Коремна стена, ГИТ</t>
  </si>
  <si>
    <t>Обща хирургия - Черен дроб, жлъчка, панкреас</t>
  </si>
  <si>
    <t>Обща хирургия - Онкология, трансплантология</t>
  </si>
  <si>
    <t>Особености на детската хирургия – общи положения. Шия – вродени и придобити заболявания</t>
  </si>
  <si>
    <t>Детска Гръдна хирургия– вродени и придобити заболявания на гръдния кош, медиастинума и белите дробове.</t>
  </si>
  <si>
    <t>Новорожденска и кърмаческа хирургия - Вродени аномалии на коремната стена и  гастроинтестиналния тракт</t>
  </si>
  <si>
    <t>Детска коремна хирургия – придобити заболявания на ГИТ</t>
  </si>
  <si>
    <t>Детски тумори</t>
  </si>
  <si>
    <t>Пластична хирургия и изгаряния в детската възраст</t>
  </si>
  <si>
    <t>Детска Урология</t>
  </si>
  <si>
    <t>Детска Ортопедия и травматология</t>
  </si>
  <si>
    <t>Детска неврохирургия, Лицево-челюстна хирургия</t>
  </si>
  <si>
    <t>O</t>
  </si>
  <si>
    <r>
      <t xml:space="preserve">Клинична специалност </t>
    </r>
    <r>
      <rPr>
        <b/>
        <sz val="11"/>
        <color indexed="8"/>
        <rFont val="Calibri"/>
        <family val="2"/>
      </rPr>
      <t>Детска хирургия</t>
    </r>
  </si>
  <si>
    <t>Анестезия, интензивно лечение в детската възраст</t>
  </si>
  <si>
    <r>
      <t xml:space="preserve">Приложение № 5 към </t>
    </r>
    <r>
      <rPr>
        <b/>
        <sz val="11"/>
        <color indexed="8"/>
        <rFont val="Calibri"/>
        <family val="2"/>
      </rPr>
      <t xml:space="preserve">Договор № </t>
    </r>
  </si>
  <si>
    <t>Професионални белодробни болести – 5 часа</t>
  </si>
  <si>
    <t>Описателна и топографска анатомия на ретроперитониалното пространство;Описателна и топографска анатомия на бъбрека.;Описателна и топографска анатомия на надбъбрека.;.Описателна и топографска анатомия на уретера.;Описателна и топографска анатомия на пикочния мехур.Описателна и топографска анатомия на  перинеалното пространство. ;;Описателна и топографска анатомия на простатната жлеза.;Описателна и топографска анатомия на мъжката и женската уретра.;Описателна и топографска анатомия на половия член.;Описателна и топографска анатомия на скротума и неговото съдържимо (тестис, епидидим, семенна връв).;Описателна и топографска анатомия на семенните мехурчета и семепроводите.;Описателна и топографска анатомия на коремната кухина и диафрагмата.;</t>
  </si>
  <si>
    <t>Физиология на бъбреците – уринообразуване, нервна и хуморална регулация на уринообразуването.;Физиология на пикочоотделянето – уродинамика на пикочните пътища.;Физиология на пикочния мехур.;Физиология и патофизиология на алкално-киселинното равновесие.;Физиология и патофизиология на водно-солевия баланс.;Физиология на тестисите – сперматогенеза и ендокринни функции – хормонална регулация.;Физиология на простатната жлеза и семенните мехурчета – секреция, състав и свойства на секретите, ендокринна регулация.;Физиология на ерекцията – механизъм и ендокринна регулация.</t>
  </si>
  <si>
    <r>
      <t xml:space="preserve">Клинична специалност </t>
    </r>
    <r>
      <rPr>
        <b/>
        <sz val="11"/>
        <color indexed="8"/>
        <rFont val="Calibri"/>
        <family val="2"/>
      </rPr>
      <t>Урология</t>
    </r>
  </si>
  <si>
    <t>Урологична анамнеза – особености.;Семиотика на урологичните заболявания.;Физикално изследване в урологията – особености.;Общо изследване на урината.;Простатен секрет.;Уретрален секрет. ;Еякулат.</t>
  </si>
  <si>
    <t>Функционални бъбречни проби.;Микробиологични изследвания в урологията.;Ехография и доплер-ехография.;Обзорна и венозна урографии.;Образни изследвания на кръвоносните съдове – реновазография, кавография, флебография.;Уретрография – асцендентна и микционна.;Деферентно-везикулография и кавернозография.;Лимфография.</t>
  </si>
  <si>
    <t>Компютърна аксиална томография;Ядрено-магнитен резонанс.;.Изотопна нефрограма.;Гамакамерна сцинтиграфия на бъбреци, тестиси, кости.;Катетеризация на уретрата.;Уретроцистоскопия.;Катетеризация на уретерите (стендиране).;Уретерореноскопия.;Биопсии – бъбрек, пикочен мехур, простатна жлеза, тестиси.;Уродинамика- урофлоуметрия, цистотонометрия.</t>
  </si>
  <si>
    <t xml:space="preserve">Физиология на дишането. Газообмен, АКР, функционална оценка;Патология на дишането. Хипоксемия, хиперкапния, ацидоза, алкалоза;Методи за лечение на дихателната недостатъчност: кислородотерапия; бронходилататори; интубация и механична вентилация; ендотрахеална аспирация, РЕЕР, хипербарна оксигенация; Специфични синдроми при ОДН: IRDS, ARDS, ALI, NRDS, обструкция на въздухоностните пътища;Синкоп, колапс, внезапна смърт;Хипертонична криза; Остър инфаркт на миокарда; Интензивно лечение (ИЛ) при черепномозъчни травми. </t>
  </si>
  <si>
    <r>
      <t xml:space="preserve">Клинична специалност </t>
    </r>
    <r>
      <rPr>
        <b/>
        <sz val="11"/>
        <color indexed="8"/>
        <rFont val="Times New Roman"/>
        <family val="1"/>
      </rPr>
      <t xml:space="preserve">Ушно - носно - гърлени болести </t>
    </r>
  </si>
  <si>
    <t>Методи на изследване на фаринкс и тонзили</t>
  </si>
  <si>
    <t>Диагностика на заболяванията на фаринкс и тонзили</t>
  </si>
  <si>
    <t>Лечение на заболяванията на фаринкс и тонзили</t>
  </si>
  <si>
    <t>Анатомия на ларинкс и шия</t>
  </si>
  <si>
    <t>Физиология на ларинкс и шия</t>
  </si>
  <si>
    <t xml:space="preserve">Патофизиология на ларинкс и шия </t>
  </si>
  <si>
    <t>Методи на изследване  ларинкс и шия</t>
  </si>
  <si>
    <t>Диагностика на заболяванията на ларинкс и шия – Част 1</t>
  </si>
  <si>
    <t>Основи на секционната техника и макроскопската диагностика</t>
  </si>
  <si>
    <t>Основи на патологията - част II - възпаление, имунопатология, компенсаторно възстановителни процеси и туморен растеж</t>
  </si>
  <si>
    <t>Клинична патология на нервната система</t>
  </si>
  <si>
    <t>Клинична патология на храносмилателната система</t>
  </si>
  <si>
    <t>Клинична патология на кръвотворната система</t>
  </si>
  <si>
    <t>Клинична патология на кожата и ОДА</t>
  </si>
  <si>
    <t>Клинична патология на инфекциозните болести</t>
  </si>
  <si>
    <t>Съдебна медицина и деонтология</t>
  </si>
  <si>
    <t>Рак на черния дроб – първичен и метастатичен.</t>
  </si>
  <si>
    <t>Холелитиаза. Холецистити и холангити</t>
  </si>
  <si>
    <t>Функционални изследвания на панкреаса</t>
  </si>
  <si>
    <t>Остри панкреатити</t>
  </si>
  <si>
    <t>Хронични панкреатити</t>
  </si>
  <si>
    <t>Рак на панкреаса . Преканцерози</t>
  </si>
  <si>
    <t>III година</t>
  </si>
  <si>
    <t>Реанимация и интензивно лечение</t>
  </si>
  <si>
    <t>Клинична специалност Психиатрия</t>
  </si>
  <si>
    <t>Семинар</t>
  </si>
  <si>
    <t>Спешна ендокринология. Метаболитни нарушения</t>
  </si>
  <si>
    <t>Остри разстройства на личността. Активни психотични състояния и депресии. Организация и принципи на оказване на спешна медицинска помощ при бедствени ситуации. Съдебно-медицински експертизи. Правна уредна на спешната помощ</t>
  </si>
  <si>
    <t xml:space="preserve">Неинфекциозни дерматози с известна етиология - дерматози, предизвикани от фактори на околната среда ;фотодерматози, фитофотодерматози, контактен дерматит, професионални дерматози, екземи, дерматози със смутена реактивност, лекарствени дерматози. Генодерматози </t>
  </si>
  <si>
    <t>Основен курс по АГ – ІІ част</t>
  </si>
  <si>
    <r>
      <t>Модул ІІ. Раздел 2. Образна диагностика на торакса</t>
    </r>
    <r>
      <rPr>
        <sz val="11"/>
        <color indexed="8"/>
        <rFont val="Calibri"/>
        <family val="2"/>
      </rPr>
      <t xml:space="preserve">. Основни методи на образна диагностика на торакса. Нормална Рьо анатовмия на бял дроб и медиастинум. Заболявания на ларинкс и трахея. Неспецифични възпал. заболявания на б. дроб. Специфични заб. на б. дроб. Неоплазми на б. дробове. Образна диагностика при бел. Тромбоемболизъм. Колагенози. Професионални заб. на б. дробове. Чужди тела в дих. с-ма. Нарушена бронхиална проходимост. Тумори на медиастинума. </t>
    </r>
  </si>
  <si>
    <r>
      <t xml:space="preserve">Модул ІІ. Раздел 3. Образна диагностика на сърдечно съдова с-ма. </t>
    </r>
    <r>
      <rPr>
        <sz val="11"/>
        <color indexed="8"/>
        <rFont val="Calibri"/>
        <family val="2"/>
      </rPr>
      <t xml:space="preserve">Неинвазивни и инвазивни методи на образна диагностика сърцето и големите съдове. Нормална образна диагностика на сърце. Образна диагностика при придобити пороци на митрална, аортна и трикуспидална клапа. Образна диагостика на заболявания на миокарда, перикарда и аортата. </t>
    </r>
  </si>
  <si>
    <r>
      <t xml:space="preserve">Модул ІІІ. Раздел 4. Гастроинтестинална и чернодробна образна диагностика. </t>
    </r>
    <r>
      <rPr>
        <sz val="11"/>
        <color indexed="8"/>
        <rFont val="Calibri"/>
        <family val="2"/>
      </rPr>
      <t xml:space="preserve">Методи на образна диагностика на храносмилателна с-ма. Нормална образна анатомия на фаринкс, хранопровод, стомах тънко, дебело черво, черен дроб, жлъчен мехур. Образна диагностика на заб.на хранопоровода, дивертикули, функционални заб.пептични язви, тумори, варици, корозивни езофагити. Заболявания на стомаха, вродени аномалии, възпалителни, пептична язва, тумори. Заболявания на дванадесетопръстника - вродени, придобити. Болести на тънко и дебело черво. Образна диагностика на заболяванията на черен дроб и жлъчен мехур. </t>
    </r>
  </si>
  <si>
    <r>
      <t xml:space="preserve">Модул ІV. раздел 5. Мускуло-скелетна образна диагностика. </t>
    </r>
    <r>
      <rPr>
        <sz val="11"/>
        <color indexed="8"/>
        <rFont val="Calibri"/>
        <family val="2"/>
      </rPr>
      <t xml:space="preserve">Съвременни образни методи за диагностика при изследване на кости, лигаментарен апарат и меки тъкани. Нормална образна диагностика. Основни патологични процеси. Образна диагностика при неспецифични възпалителни заболявания на костите – Остеомиелит. Особени форми. </t>
    </r>
  </si>
  <si>
    <r>
      <t xml:space="preserve">Модул ІV. Раздел 5. Мускуло-скелетна образна диагностика. </t>
    </r>
    <r>
      <rPr>
        <sz val="11"/>
        <color indexed="8"/>
        <rFont val="Calibri"/>
        <family val="2"/>
      </rPr>
      <t xml:space="preserve">Образна диагностика при специфични заболявания на костите – особени форми. Образна диагностика при травматични увреди на мускуло-скелетната с-ма. Дегенеративно дистрофични заб.Тумори на костите- видове. Асептична костна некроза. Остеопатии от витаминен произход-рахит. Образна диагностика при ендокринни заолявания. </t>
    </r>
  </si>
  <si>
    <r>
      <t xml:space="preserve">Модул ІІІ. Раздел 6. Урорентгенология. </t>
    </r>
    <r>
      <rPr>
        <sz val="11"/>
        <color indexed="8"/>
        <rFont val="Calibri"/>
        <family val="2"/>
      </rPr>
      <t xml:space="preserve">Методи на образна диагностика за изследване на отделителна с-ма.Нормална образна анатомия на отделителна и полова с-ма.Вродени аномалии на отделителна и полова с-ма. Нефролитиаза с хидронефроза.Тумори на бъбреците. Образна диагностика на заб. на пик. мех. Образна диагностика на заболявания на заб. на мъжка полова с-ма . </t>
    </r>
  </si>
  <si>
    <r>
      <t xml:space="preserve">Модул ІV. Раздел 7. Неврорентгенология. </t>
    </r>
    <r>
      <rPr>
        <sz val="11"/>
        <color indexed="8"/>
        <rFont val="Calibri"/>
        <family val="2"/>
      </rPr>
      <t xml:space="preserve">Образни методи за диагностика в неврорентгенологията. Нормална образна анатомия на ЦНС /КТ, МРТ, нормална мозъчна ангиограма, нормална миелограма/. Образна диагностика на тумори на главен и малък мозък, хидроцефалия и съдови заболявания на ЦНС. Дегенеративни и Ту заболявани на гр. стълб и гр. мозък. </t>
    </r>
  </si>
  <si>
    <r>
      <t xml:space="preserve">Модул ІІІ. и Модул V. Раздел 8. Образна диагностика на млечна жлеза. Образна диагностика в акушерство и гинекология. </t>
    </r>
    <r>
      <rPr>
        <sz val="11"/>
        <color indexed="8"/>
        <rFont val="Calibri"/>
        <family val="2"/>
      </rPr>
      <t xml:space="preserve">Методи на образа диагностика на мл. жлеза - мамография, ултразвук, МР. Нормален образ на млечна жлеза- периферна и жлезиста част. Мамографска и ехографска BIRADS класификация на образните находки при изсл. на мл. жлеза. Образна диагностика при злок. Ту на мл. жлеза.Образна диагностика на псевдо Ту заб. и доброкачествени Ту процеси на мл. жлеза. Образна диагностика при Ту на гениталиите при жена. </t>
    </r>
  </si>
  <si>
    <r>
      <t>От</t>
    </r>
    <r>
      <rPr>
        <sz val="11"/>
        <color indexed="8"/>
        <rFont val="Calibri"/>
        <family val="2"/>
      </rPr>
      <t xml:space="preserve"> м</t>
    </r>
    <r>
      <rPr>
        <b/>
        <sz val="11"/>
        <color indexed="8"/>
        <rFont val="Calibri"/>
        <family val="2"/>
      </rPr>
      <t xml:space="preserve">одул ІІ до Модул V. Раздел 9. Педиатрична образна диагностика. </t>
    </r>
    <r>
      <rPr>
        <sz val="11"/>
        <color indexed="8"/>
        <rFont val="Calibri"/>
        <family val="2"/>
      </rPr>
      <t xml:space="preserve">Особености на образното изследване в педиатрията - новородено, кърмачета и детска възраст. Възпалителни заболявания на б.дробове. Чужди тела в дихателните пътища. Образна диагностика на вродени заб.на дихателна с-ма. Вродени сърдечни пороци. Образна диагностика на храносмилатерната с-ма в детска възраст. Вродени аномалии на отделителна с-ма. </t>
    </r>
  </si>
  <si>
    <r>
      <t>От</t>
    </r>
    <r>
      <rPr>
        <sz val="11"/>
        <color indexed="8"/>
        <rFont val="Calibri"/>
        <family val="2"/>
      </rPr>
      <t xml:space="preserve"> м</t>
    </r>
    <r>
      <rPr>
        <b/>
        <sz val="11"/>
        <color indexed="8"/>
        <rFont val="Calibri"/>
        <family val="2"/>
      </rPr>
      <t xml:space="preserve">одул ІІ до Модул ІV. Раздел 10. Спешна образна диагностика. </t>
    </r>
    <r>
      <rPr>
        <sz val="11"/>
        <color indexed="8"/>
        <rFont val="Calibri"/>
        <family val="2"/>
      </rPr>
      <t>Образна диагостика при комбинирана травма. Образна диагностика при политравматични увреди на кости, стави, гръден капак и пневмоторак. Шоков бял дроб. Образна диагостика при остър корем. Образна диагностика при остра обструкция на отводящите пътища. Образна диагностика при травматична руптура на паренхимни органи .</t>
    </r>
    <r>
      <rPr>
        <b/>
        <sz val="11"/>
        <color indexed="8"/>
        <rFont val="Calibri"/>
        <family val="2"/>
      </rPr>
      <t xml:space="preserve"> </t>
    </r>
  </si>
  <si>
    <r>
      <t xml:space="preserve">Модул І. Раздел 1.Основи на образната диагностика. </t>
    </r>
    <r>
      <rPr>
        <sz val="11"/>
        <color indexed="8"/>
        <rFont val="Calibri"/>
        <family val="2"/>
      </rPr>
      <t>Физика, центражна техника .Метод на дигитализация на конвенционални Рьо образи .Методи на инвазивна и неинвазивна образна диагностика. Получаване на образите при КТ и МРТ. Видове контрастни в-ва. Биологично дейстие на Рьо лъчи. Дозиметрия. Основни принципи на лъчезащита - нормативна база. Мениджмънт в образната диагностика.</t>
    </r>
  </si>
  <si>
    <r>
      <t xml:space="preserve">Клинична специалност </t>
    </r>
    <r>
      <rPr>
        <b/>
        <sz val="11"/>
        <color indexed="8"/>
        <rFont val="Calibri"/>
        <family val="2"/>
      </rPr>
      <t>Обща и клинична патология</t>
    </r>
  </si>
  <si>
    <t>Основи на патологията - част I - клетъчни и извън клетъчни увреждания</t>
  </si>
  <si>
    <t>Клинична патология - част I - заболявания на сърдечно-съдовата система</t>
  </si>
  <si>
    <t>Клинична патология - част II- заболявания на и дихателна система</t>
  </si>
  <si>
    <t>Клинична патология - част III- заболявания на отделителната и полова, система;</t>
  </si>
  <si>
    <t>Клинична патология - част IV- заболявания на ендокринна с-ма и патология на бременността и новороденото</t>
  </si>
  <si>
    <t>Клинична специалност Ортопедия и травматология</t>
  </si>
  <si>
    <t>Лабораторна диагноза на бъбречните заболяванияЛабораторна диагноза на метаболитния синдром.Лабораторна диагноза на панкреасни и стомашно-чревни заболявания Лабораторни показатели на болести на съединителната тъканЛабораторни показатели на болести на съединителната тъканМаркери за оценка на остеопороза и костен метаболизъм. Туморни маркери. Методи за определяне. Клинично значение.Туморни маркери. Методи за определяне. Клинично значение.</t>
  </si>
  <si>
    <t>Терапевтично лекарствено мониториране. Разградни продукти на хемоглобина - билирубин в кръвната плазмаПредшественици на хемоглобина - порфирини. ДНК-анализ. Принцип. Полимеразна верижна реакция. Приложение в лабораторната диагностика</t>
  </si>
  <si>
    <t xml:space="preserve">Кръвотворене. Кръвотворни тъкани и органи. РегулацияХемоглобин. Хемоглобинови типове. Методи за определяне. ХемоглобинопатииБроене на формените елементи на кръвта – методи и апарати. Хематокрит. Цитометрични математически показатели на еритроцитите Нормална и патологична морфология на клетките от периферната кръв. ДКК. Кръвна натривка.Нормална и патологична морфология на клетките от костния мозък. Миелограма. Осмотична резистентност на еритроцитите. </t>
  </si>
  <si>
    <t>ЛЕ-феноменХематологични изследвания при малария и Кала-азар. Цитохимични изследвания в хематологията.Флоуцитометрия и типизиране на левкоцитите. СУЕ. Клинично-лабораторна диагноза на анемии - желязонедоимъчна, мегалобластни и др.Хемоглобинопатии. Таласемични синдроми</t>
  </si>
  <si>
    <t>Анатомия на сърдечно-съдовата система;Физиология на сърдечно-съдовата система;Епидемиология на сърдечно-съдовите заболявания;Първичната и вторичната профилактика на сърдечно-съдовите заболявания;Патогенеза на атеросклерозата;Физикални и неинвазивни методи за диагноза в кардиологията;Приложение на КТ и ЯМР в кардиологията</t>
  </si>
  <si>
    <t>Генетика на сърдечно-съдовите заболявания;Електрокардиография и Холтер ЕКГ;Работна проба при диагностиката на ССЗ;Ехокардиография при диагностиката на ССЗ;Електрофизиологично изследване на сърцето;Сърдечна катетеризация</t>
  </si>
  <si>
    <t>Предмет и задачи на клиничната лаборатория. Клинично-лабораторни методи - класификация;Калибриране на лабораторните методи. Референтни материали. Класификация;Аналитична надеждност на клинично-лабораторните методи. Критерии за оценка;Източници на грешки в клиничната лаборатория;Осигуряване качеството на резултатите.Провеждане вътрелабораторен качествен контрол-принципи;Външна оценка на качеството на клинично-лабораторните резултати;Референтни стойности и референтни граници. Източници на вариация. Гранични стойности;Медицинска и плаузибилитетна оценка на лабораторните показатели и резултати;Лонгитудинална оценка на болестния процес и терапевтичния контрол; критични разлики;Клинично-лабораторни констелации при отделните заболявания;</t>
  </si>
  <si>
    <t>Статистически методи в клиничната лаборатория;Организация и управление на клиничната лаборатория;Работни процедури. Управление на данни. Процедури по качеството. Лабораторна безопасност;Организация на клин.-лабораторна дейност в РБ. (Медицински стандарт по клинична лаборатория);Диагностична надеждност на клинично-лабораторната информация; Акредитация на клиничните лаборатории. Добра лабораторна практика.</t>
  </si>
  <si>
    <t xml:space="preserve"> Вода и електролити в плазмата. Натрий. Калий. Калций; Вода и електролити в плазмата. Магнезий. Хлориди. Неорг. Фосфат;Микроелементи. Есенциални -  желязо и ЖСК, мед, цинк, манган, селен. Неесенциални;Киселинно-алкална обмяна и кръвногазов анализ. Методи за определяне. Ацидози и алкалози;Изследване на въглехидрати. Глюкоза;Клинично – лабораторна диагностика на захарен диабет – тип I и тип II. Кетогенеза;Гликирани белтъци;Плазмени белтъци.  Общ белтък - методи за определяне. Клинично тълкуване на резултатите;Фракциониране на плазм. белтъци - протеинограма, диспротеинемии и моноклонални компоненти;Сърдечни тропонини и миоглобин. Лабораторна диагноза на миокардния инфаркт;Небелтъчни азотсъдържащи вещества в плазмата - креатинин, урея, пикочна киселина, амоняк;Аминокиселини. Фенилкетонурия, тирозиноза и др.</t>
  </si>
  <si>
    <t>Ензимна диагностика. Определяне на ензими и изоензими-оптични тестове, колор. кинет методи;АСАТ, изоензими. АЛАТ. ЛДХ, изоензими, алфа-ХБДХ /обща активност на ЛДХ; Алкална фосфатаза - обща активност и изоензими, ГГТ, холинестераза, липаза; КК и изоензими, алфа-амилаза, изоензими.Глутаматдехидрогеназа. ЛАП; Антиоксидантни ензими - СОД, ГлПО. Еритроцитни ензими - Г-6-ФДХ,  пируваткиназа и др.;Липиди и липопротеини: холестерол, HDL-хол., LDL-хол., триглицериди. Мастни киселини;Дислиппротеинемии -  фенотипизиране на дислипопротеинемиите. Апопротеини;Рискови фактори за атерогенеза и ИБС. Прекисно окисление на мастн. киселини - малонов диалдехид;Хормони в кръвта и урината - хипофизни хормони - ЛХ, ФСХ, пролактин, ТСХ, СТХ;Хормони на щитовидната жлеза- тироксин и трийодтиронин,антитироидни антитела,тиреоглобулин;Стероидни хормони - надбъбречни и полови.Други хормони - инсулин, гастрин; Натриуретични пептиди</t>
  </si>
  <si>
    <t>Лабораторна диагноза на чернодробни и жлъчни заболявания;Лабораторна диагноза на бъбречните заболявания;Лабораторна диагноза на бъбречните заболявания;Лабораторна диагноза на метаболитния синдром;Лабораторна диагноза на панкреасни и стомашно-чревни заболявания;Лабораторни показатели на болести на съединителната тъкан;Маркери за оценка на остеопороза и костен метаболизъм;Туморни маркери. Методи за определяне. Клинично значение;Терапевтично лекарствено мониториране;Разградни продукти на хемоглобина - билирубин в кръвната плазма;Предшественици на хемоглобина - порфирини;ДНК-анализ. Принцип. Полимеразна верижна реакция. Приложение в лабораторната диагностика</t>
  </si>
  <si>
    <t>ІV година</t>
  </si>
  <si>
    <t>Кардиология</t>
  </si>
  <si>
    <t>Клинична хематология</t>
  </si>
  <si>
    <t>Анестезиология и интензивно лечение</t>
  </si>
  <si>
    <t>Нефрология</t>
  </si>
  <si>
    <t>І година</t>
  </si>
  <si>
    <t>Основи на хирургията</t>
  </si>
  <si>
    <t>Хирургична Онкология; Трансплантология и имунология</t>
  </si>
  <si>
    <t>ІІ година</t>
  </si>
  <si>
    <t>Травматизъм;Рани;Хирургична инфекция</t>
  </si>
  <si>
    <t>Анестезия; Интензивно лечение на хирургичния пациент; Основни лекции в различни области на хирургията</t>
  </si>
  <si>
    <t>Ортопедия и Травматология</t>
  </si>
  <si>
    <t>Индивидуално обучение</t>
  </si>
  <si>
    <t>Физикални и лабораторни методи на изследване в нефрологията - видове и клинична интерпретация</t>
  </si>
  <si>
    <t>Инструментални и инвазивни методи на изследване в нефрологията - видове и клинична интерпретация</t>
  </si>
  <si>
    <t>Основни симптоми и синдроми в нефрологията</t>
  </si>
  <si>
    <t>Гломерулонефрити - видове, класификация, диагноза, диференциална диагноза и лечение</t>
  </si>
  <si>
    <t>Вторични гломерулопатии</t>
  </si>
  <si>
    <t xml:space="preserve">Клинична нефрология </t>
  </si>
  <si>
    <t xml:space="preserve">Инфекции на бъбреците и пикочните пътища </t>
  </si>
  <si>
    <t>Тубулоинтерстициални нефропатии - видове, етиопатогенеза, клиника.</t>
  </si>
  <si>
    <t>Вродени аномалии на бъбреците и пикочните пътища. Вродени нефропатии.</t>
  </si>
  <si>
    <t>Есенциална и симптоматична хипертонии – хипертензивна нефропатия</t>
  </si>
  <si>
    <t>Антихипертензивно лечение.</t>
  </si>
  <si>
    <t>Остра бъбречна недостатъчност.</t>
  </si>
  <si>
    <t>Хронична бъбречна недостатъчност.</t>
  </si>
  <si>
    <t>Диуретично лечение в нефрологията.</t>
  </si>
  <si>
    <t>Имуносупресивно  лечение в нефрологията.</t>
  </si>
  <si>
    <t>Бъбречно очистващи методи</t>
  </si>
  <si>
    <t>Хемодиализа - физикохимични принципи, апаратура, консумативи и техническо извършване на процедурата.</t>
  </si>
  <si>
    <t>Съдов  достъп при  хемодиализа.</t>
  </si>
  <si>
    <t>Водене на хемодиализата и усложнения по време на процедурата.</t>
  </si>
  <si>
    <t>Хрониохемодиализа – качество на живот и хронични усложнения.</t>
  </si>
  <si>
    <t>Акутна хемодиализа и хемофилтрация.</t>
  </si>
  <si>
    <t>Симптоми и синдроми в клиничната гинекология;Гинекологична ендокринология;Възпалителни заболявания на ЖРС;Ектопичен растеж на епителна тъкан;Статични заболявания на ЖРС и тазовото дъно;Пикочна инконтинеция. Фистули.</t>
  </si>
  <si>
    <t>Лекарствена и физикална терапия в гинекологиятаТ;умори на ЖРС и техни прекурсори;Генитални заболявания при деца и подрастващи;Генитален травматизъм;Геронтологична гинекология;Синдроми и болестни единици, причина за АГ спешност ;Действия при спешни ситуации;Грижи за болните преди и след гинекологични операции;Инструментариум и обща оперативна техника</t>
  </si>
  <si>
    <t>Коремни гинекологични операции без отстраняване на матката;Отстраняване на матката;Малки гинекологични операции с долен достъп;Оперативна корекция на анатомични отношения;Лапароскопски, лапароскопски-асистирани и роботизирани (телехирургични) операции;Тазова хирургия</t>
  </si>
  <si>
    <t>Анестезиология и реанимация;Онкология;Съдебна медицина;Репродуктивно и сексуално здраве;Репродуктивно и сексуално здраве;Основи на човешката репродукция;Инфертилитет;Асистирана репродукция;Наследствени заболявания на потомството</t>
  </si>
  <si>
    <t>Профилактика на недоизносването;Профилактичен гинекологичен преглед;Семейно планиране. Контрацепция. Прекъсване на бременност по желание и по медицински показания.Скрининг за вродени аномалии на потомството;Други профилактични дейности</t>
  </si>
  <si>
    <t>Качество на медицинската помощ;Риск и управление на риска в специалността;Нормативна база за практикуване на специалносттаЛЗ, където се практикува АГ;Етика във взаимоотношенията лекар/пациент. Права и задължения на страните в процеса оказване на медицинска помощ. Информирано съгласие.</t>
  </si>
  <si>
    <r>
      <t xml:space="preserve">Приложение № 4 към </t>
    </r>
    <r>
      <rPr>
        <b/>
        <sz val="11"/>
        <color indexed="8"/>
        <rFont val="Calibri"/>
        <family val="2"/>
      </rPr>
      <t xml:space="preserve">Договор № </t>
    </r>
  </si>
  <si>
    <r>
      <t xml:space="preserve">Клинична специалност </t>
    </r>
    <r>
      <rPr>
        <b/>
        <sz val="11"/>
        <color indexed="8"/>
        <rFont val="Calibri"/>
        <family val="2"/>
      </rPr>
      <t>Акушерство и гинекология</t>
    </r>
  </si>
  <si>
    <r>
      <t xml:space="preserve">Такса, определена от висшето училище/ВМА по реда на чл. 40, ал. 1 и ал. 2 на Наредба № 1 от 22.01.2015г.   </t>
    </r>
    <r>
      <rPr>
        <b/>
        <sz val="11"/>
        <color indexed="8"/>
        <rFont val="Calibri"/>
        <family val="2"/>
      </rPr>
      <t>01.01.2019</t>
    </r>
  </si>
  <si>
    <r>
      <t>Медицински и демографски понятия, свързани с бременност, раждане и пуерпериум. Демографск</t>
    </r>
    <r>
      <rPr>
        <b/>
        <sz val="11"/>
        <color indexed="8"/>
        <rFont val="Calibri"/>
        <family val="2"/>
      </rPr>
      <t>а</t>
    </r>
    <r>
      <rPr>
        <sz val="11"/>
        <color indexed="8"/>
        <rFont val="Calibri"/>
        <family val="2"/>
      </rPr>
      <t xml:space="preserve"> статистик</t>
    </r>
    <r>
      <rPr>
        <b/>
        <sz val="11"/>
        <color indexed="8"/>
        <rFont val="Calibri"/>
        <family val="2"/>
      </rPr>
      <t>а</t>
    </r>
    <r>
      <rPr>
        <sz val="11"/>
        <color indexed="8"/>
        <rFont val="Calibri"/>
        <family val="2"/>
      </rPr>
      <t>. Заболеваемост и смъртност от основни АГ нозологични единици и групи;Нормална бременност;Нормално раждане;Физиологичен пуерпериум</t>
    </r>
  </si>
  <si>
    <t xml:space="preserve">Мониторинг на жизнените функции;Реанимационни и интензивни грижи при възрастни, в зависимост от патологията, болка;Патологични състояния при деца, изискващи реанимационни грижи;Хигиенни грижи за болните в интензивни отделения;Профилактика на усложненията – декубитуси, тромбоемболии, бронхопневмонии и други.;Грижи за болни на изкуствена вентилация;Ентерално и парентерално хранене;Водно-електролитен баланс и алкално-киселинен статус;Грижи за починал болен               </t>
  </si>
  <si>
    <t xml:space="preserve">Локална анестезия;Венозна анестезия;Инхалационна анестезия                                                                                                             </t>
  </si>
  <si>
    <t>Устройство на операционен блок и отделение за интензивни грижи;Преданестезионна консултация и преглед;Организация на труда в операционния блок, залата за събуждане и реанимационно отделение - работни графици, планове, екипи;Подготовка на материалите;Подготовка на залата;Комуникационни техники;Информационни системи – сестринска документация</t>
  </si>
  <si>
    <t xml:space="preserve">Дихателна система;Централна и периферна нервна система;Ендокринна система;Сърдечно-съдова система.Отделителна система;Чернодробни функции;Терморегулация;Имунология;Физиология на съня;Болка – анатомия и физиология      </t>
  </si>
  <si>
    <t xml:space="preserve">Хигиенни норми;Стерилизация и дезинфекция;Вътреболнична инфекция;Поддържане и съхранение на материалите        </t>
  </si>
  <si>
    <t xml:space="preserve">Техники и грижи за пациента при анестезия на деца и възрастни: • коремна хирургия • ортопедия и травматология • сърдечно-съдова хирургия • гръдна хирургия • при тежки изгаряния • неврохирургия • детска хирургия • акушерство и гинекология • УНГ, лицево-челюстна хирургия и стоматология • офталмология • урология • пластична хирургия                                                                                                                                                                                                                                                        </t>
  </si>
  <si>
    <t>План-справка по чл. 6, т. 2 от договора. Неклинична специалност/специалност Обща медицина (за приетите след 30.10.2015г. специализанти)/специалност за лица с професионална квалификация “лекар по дентална медицина” (за приетите след 30.10.2015г. специализанти)/военномедицинска специалност</t>
  </si>
  <si>
    <t>Неклинична специалност .......................................</t>
  </si>
  <si>
    <r>
      <t xml:space="preserve">Форма на </t>
    </r>
    <r>
      <rPr>
        <b/>
        <sz val="11"/>
        <color indexed="8"/>
        <rFont val="Calibri"/>
        <family val="2"/>
      </rPr>
      <t>теоретично обучение</t>
    </r>
  </si>
  <si>
    <t>Такса (в лв.), определена от висшето училище/ВМА по реда на чл. 40, ал. 1 и ал. 2 на Наредба № 1 от 22.01.2015г.</t>
  </si>
  <si>
    <r>
      <t xml:space="preserve">Форма на </t>
    </r>
    <r>
      <rPr>
        <b/>
        <sz val="11"/>
        <color indexed="8"/>
        <rFont val="Calibri"/>
        <family val="2"/>
      </rPr>
      <t>практическо обучение</t>
    </r>
  </si>
  <si>
    <t>Продължителност в месеци/седмици</t>
  </si>
  <si>
    <t>Такса (в лв.), определена по реда на чл. 41, ал. 1 и ал. 2 на Наредба № 1 от 22.01.2015г.*</t>
  </si>
  <si>
    <t>База за обучение, определила таксата*</t>
  </si>
  <si>
    <t>Практически модул</t>
  </si>
  <si>
    <t>* В случаите по чл. 15, ал. 5 и/или чл. 21, ал. 1 /или чл. 21, ал. 3 на Наредба № 1 от 2015г., когато висшето училище/ВМА има договор с повече от една база за обучение за провеждане на съответната форма на практическо обучение на специализантите по чл. 1 от договора между висшето училище/ВМА и Министерството на здравеопазването, се посочва определената такса от всяка база за обучение, с която висшето училище/ВМА има сключен договор</t>
  </si>
  <si>
    <r>
      <t xml:space="preserve">Такса (в лв.), определена от висшето училище/ВМА по реда на чл. 40, ал. 1 и ал. 2 на Наредба № 1 от 22.01.2015г.   </t>
    </r>
    <r>
      <rPr>
        <b/>
        <sz val="11"/>
        <color indexed="8"/>
        <rFont val="Calibri"/>
        <family val="2"/>
      </rPr>
      <t>01.01.2019</t>
    </r>
  </si>
  <si>
    <t>IV година</t>
  </si>
  <si>
    <t>Спешни сърдечно-съдови и белодробни състояния и синдроми. Алергични заболявания и интоксикации. Критични инфекциозни състояния</t>
  </si>
  <si>
    <t>МодулV:Физиопрофилактика</t>
  </si>
  <si>
    <t>МодулVI:Рехабилитация</t>
  </si>
  <si>
    <t>Модул VII: Неврология</t>
  </si>
  <si>
    <t>Модул VIII: Ортопедия и травматология</t>
  </si>
  <si>
    <t>Модул IX : Вътрешни болести</t>
  </si>
  <si>
    <t>Основен курс-обща част</t>
  </si>
  <si>
    <t>Модул X : ФТР при вътрешни заболявания</t>
  </si>
  <si>
    <t>Модул XI:ФТР при неврологични заболявания</t>
  </si>
  <si>
    <t>Модул XII:ФТР при ортопедични и травматологични заболявания</t>
  </si>
  <si>
    <t>Специален курс</t>
  </si>
  <si>
    <t>Модул XIII:ФТР при хирургични заболявания</t>
  </si>
  <si>
    <t>Модул XIV: ФТР при урологични и гинекологични заболявания</t>
  </si>
  <si>
    <t>Модул XV : ФТР при заболявания в детска възраст</t>
  </si>
  <si>
    <t>Модул XVI: ФТР при кожни заболявания  и в гериатрията</t>
  </si>
  <si>
    <t>Модул XVII : ФТР при УНГ и очни заболявания</t>
  </si>
  <si>
    <t>Анатомия на слухов и вестибуларен анализатор</t>
  </si>
  <si>
    <t>Физиология на слухов и вестибуларен анализатор</t>
  </si>
  <si>
    <t>Патофизиология на слухов и вестибуларен анализатор</t>
  </si>
  <si>
    <t>Хирургични заболявания на глава и шия</t>
  </si>
  <si>
    <t xml:space="preserve">Консервативно лечение на  заболяванията на слухов и вестибуларен анализатор </t>
  </si>
  <si>
    <t>Приложение № 4 към Договор ………………………./………………..г.</t>
  </si>
  <si>
    <t>План-справка по чл. 6, т. 1 от Договор ……………………………………….</t>
  </si>
  <si>
    <t>№</t>
  </si>
  <si>
    <t>Форма на теоретично обучение</t>
  </si>
  <si>
    <t>Наименование</t>
  </si>
  <si>
    <t>Продължителност</t>
  </si>
  <si>
    <t>Модул I. Основни принципи на трудовата медицина и организация на дейностите по осигуряване на здраве и безопасност при работа - 36 ч. Срок на обучение по I модул - 3 месеца</t>
  </si>
  <si>
    <t>Модул II. Трудово-медицински проблеми, свързани с факторите на трудовия процес – Физиология и психология на труда - 120 ч. Срок на обучение по II модул - 10 месеца</t>
  </si>
  <si>
    <t>Физиология на труда – 89 часа</t>
  </si>
  <si>
    <t>Клинична специалност  Операционна и превързочна техника</t>
  </si>
  <si>
    <t xml:space="preserve">     1.Субмодул : Кардиология </t>
  </si>
  <si>
    <t xml:space="preserve">     2.Субмодул : Пневмология</t>
  </si>
  <si>
    <t xml:space="preserve">     3.Субмодул : Ендокринология</t>
  </si>
  <si>
    <t xml:space="preserve">     4.Субмодул : Гастроентерология</t>
  </si>
  <si>
    <t xml:space="preserve">     5.Субмодул : Нефрология</t>
  </si>
  <si>
    <t xml:space="preserve">     6.Субмодул : Хематология</t>
  </si>
  <si>
    <t xml:space="preserve">     7.Субмодул : Ревматология</t>
  </si>
  <si>
    <t xml:space="preserve">     1.Субмодул : Обща хирургия</t>
  </si>
  <si>
    <t xml:space="preserve">     2.Субмодул : Ортопедия и травматология</t>
  </si>
  <si>
    <t xml:space="preserve">     3.Субмодул : Урология</t>
  </si>
  <si>
    <t xml:space="preserve">Социална педиатрия, Хранене, профилактика </t>
  </si>
  <si>
    <t>Очни болести</t>
  </si>
  <si>
    <t>УНГ болести</t>
  </si>
  <si>
    <t>Клинична лаборатория</t>
  </si>
  <si>
    <t>Кожни болести</t>
  </si>
  <si>
    <t>Инфекциозни болести</t>
  </si>
  <si>
    <t>Ендокринология – диабет и обмяна на веществата</t>
  </si>
  <si>
    <t>Неонатология</t>
  </si>
  <si>
    <t>Специализиран курс</t>
  </si>
  <si>
    <t xml:space="preserve">План-справка по чл. 6, т. 1 от Договор </t>
  </si>
  <si>
    <t>ТРАКИЙСКИ УНИВЕРСИТЕТ - МЕДИЦИНСКИ ФАКУЛТЕТ - СТАРА ЗАГОРА</t>
  </si>
  <si>
    <t>Хирургични заболявания на млечни жлези; Гръдна хирургия; Кардиохирургия;</t>
  </si>
  <si>
    <t>Коремна стена; Хирургични заболявания на стомашно чревния тракт</t>
  </si>
  <si>
    <t>Съдова, военна, пластично-възстановителна хирургия</t>
  </si>
  <si>
    <t>Вътрешни болести в т.ч.:</t>
  </si>
  <si>
    <t>Пластично-възстановителна хирургия</t>
  </si>
  <si>
    <t>I Модул : Основи на общата медицина</t>
  </si>
  <si>
    <t>II Модул : Вътрешни болести</t>
  </si>
  <si>
    <t>XII Модул : Физикална и рехабилитационна медицина иа курортология</t>
  </si>
  <si>
    <t>XI Модул : Инфекциозни болести и епидемиология</t>
  </si>
  <si>
    <t>III Модул :  Детски болести</t>
  </si>
  <si>
    <t>IV Модул : Хирургия , урология и ортопедия и травматология</t>
  </si>
  <si>
    <t xml:space="preserve">V Модул : Акушерство , гинекология и семейно планиране </t>
  </si>
  <si>
    <t xml:space="preserve">VI Модул : Нервни болести </t>
  </si>
  <si>
    <t>VII Модул : Психиатрия и психология</t>
  </si>
  <si>
    <t xml:space="preserve">VIII Модул : Ушно - носно - гърлени болести </t>
  </si>
  <si>
    <t>IX Модул : Очни болести</t>
  </si>
  <si>
    <t>X Модул : Кожни и венериески болести</t>
  </si>
  <si>
    <t xml:space="preserve">Хипоталамо-хипофизна система. Надбъбречни жлези </t>
  </si>
  <si>
    <t>Модул I : Кинезитерапия</t>
  </si>
  <si>
    <t>Модул II : Терапия с преформирани физикални фактори</t>
  </si>
  <si>
    <t xml:space="preserve">Модул 7 . Практикум по водене на случай </t>
  </si>
  <si>
    <t>ВСИЧКО</t>
  </si>
  <si>
    <t>Модул ІV. Анестезиологични техники и фармакология</t>
  </si>
  <si>
    <t>Модул V. Наблюдение и интензивни грижи за пациента</t>
  </si>
  <si>
    <t>Модул VІ. Кардиопулмонална ресусцитация</t>
  </si>
  <si>
    <t>Модул ІІІ. Болнична хигиена</t>
  </si>
  <si>
    <t>Модул III : Хидро- и термотерапия</t>
  </si>
  <si>
    <t>МодулIV: Курортология</t>
  </si>
  <si>
    <t>Модул 1. Обща епидемиология</t>
  </si>
  <si>
    <t>1.1. Обща епидемиология и епидемиологична статистика</t>
  </si>
  <si>
    <t>1.2. Имунопрофилактика</t>
  </si>
  <si>
    <t>1.3. Дезинфекция и стерилизация. Дезинсекция. Дератизация.</t>
  </si>
  <si>
    <t>Модул 2. Специална епидемиология</t>
  </si>
  <si>
    <t>2.1. Епидемиология на чревните инфекции</t>
  </si>
  <si>
    <t xml:space="preserve">2.2. Епидемиология на инфекциите на дихателните пътища </t>
  </si>
  <si>
    <t>2.3. Епидемиология на трансмисивните (кръвни) инфекции</t>
  </si>
  <si>
    <t>Модул III. Трудово-медицински проблеми, свързани с физични фактори и  прах - 120 ч. Срок на обучение по III модул – 10 месеца</t>
  </si>
  <si>
    <t>Женска полова система в репродуктивна възраст;Етапи в развитието на ЖРС;Вродени аномалии на ЖРС;Цервико-вагинална микрофлора. Влагалищни, цервикални и тазови патогенни микроорганизми</t>
  </si>
  <si>
    <t>Онтогенеза на човека от имплантацията до раждането;Плодни придатъци;Анатомия и физиология на нормално доносено новородено</t>
  </si>
  <si>
    <t>Методи за изследване в акушерството. Интерпретация.Водене на нормално раждане;Водене на пуерпериум</t>
  </si>
  <si>
    <r>
      <t xml:space="preserve">Клинична специалност </t>
    </r>
    <r>
      <rPr>
        <b/>
        <sz val="11"/>
        <color indexed="8"/>
        <rFont val="Times New Roman"/>
        <family val="1"/>
      </rPr>
      <t>Обща медицина</t>
    </r>
  </si>
  <si>
    <t>Урология</t>
  </si>
  <si>
    <t>Хирургични заболявания на черен дроб, жлъчна система, панкреас и далак; Остър хирургичен корем</t>
  </si>
  <si>
    <t>Модул VI. Професионални болести – 24 ч. Срок на обучение по модул VI – 2 месеца</t>
  </si>
  <si>
    <t>Спешна неврология и неврохирургия. Лицеви травми, спешни УНГ и очни състояния</t>
  </si>
  <si>
    <t>Травми и остри заболявания на мускуло-скелетния апарат. Травми на съдове и вътрешни органи. Съчетани травми. Термични травми</t>
  </si>
  <si>
    <t>V.Травматични увреди и метаболитни и ендокринни заболявания със засягане а опорно-двигателния апарат. Рехабилитация и физикална терапия. Трудово-лекарска експертиза</t>
  </si>
  <si>
    <t xml:space="preserve">Модул I. Анатомия, физиология и основни методи за изследване </t>
  </si>
  <si>
    <t>Модул II. Заболявания на очни придатъци. Специални методи за изследване</t>
  </si>
  <si>
    <t>Модул III. Заболявания на склерата, роговицата и увеята. Очна операционна.</t>
  </si>
  <si>
    <t xml:space="preserve">Модул V. Заболявания на ретината и зрителния нерв. Централна част на зрителния анализатор. Патология на зеницата. Детско зрение. </t>
  </si>
  <si>
    <t xml:space="preserve">Модул IV. Болести на лещата и стъкловидното тяло. Глаукома. Лазерни операции. </t>
  </si>
  <si>
    <t xml:space="preserve">Модул VI. Травми на окото и придатъците. Детска офталмология.Професионални заболявания. Трудова лекарска експертиза. </t>
  </si>
  <si>
    <t>Модул VII. Очна онкология. Епидемиология. Проблеми на слепотата.</t>
  </si>
  <si>
    <t xml:space="preserve">Модул VIII. Подготовка за самостоятелна работа като офталмолог: Под наблюдение на специалист извършване на самостоятелен преглед, поставяне на диагноза, определяне на лечение, участие в оперативни интервенции като първи оператор или асистент и др. </t>
  </si>
  <si>
    <r>
      <t xml:space="preserve">Клинична специалност </t>
    </r>
    <r>
      <rPr>
        <b/>
        <sz val="11"/>
        <color indexed="8"/>
        <rFont val="Calibri"/>
        <family val="2"/>
      </rPr>
      <t>Очни болести</t>
    </r>
  </si>
  <si>
    <r>
      <t xml:space="preserve">Клинична специалност </t>
    </r>
    <r>
      <rPr>
        <b/>
        <sz val="11"/>
        <color indexed="8"/>
        <rFont val="Calibri"/>
        <family val="2"/>
      </rPr>
      <t>Спешна медицина</t>
    </r>
  </si>
  <si>
    <t>Същност и значение на спешната медицина;Основни методи за мониториране;Кардиореспираторна реанимация (КПР);Шок. Видове скали за оценка;Остра и хронична дихателна недостатъчност. Кислородотерапия и механична вентилация;Водно-електролитен баланс;Водно-електролитен баланс;Алкално-киселинно равновесие;Клинична смърт при новородени;Остра дихателна недостатъчност в детска възраст;Шок при деца;Кардиогенен шок в детска възраст;Коматозни състояния в детска възраст</t>
  </si>
  <si>
    <t>Нестабилна стенокардияИнфаркт на миокардаАневризми и дисекация на аортата;Аритмии. Тахикардии. Брадикардии;БТЕ – кардиална форма;Сърдечна недостатъчност;Нараняване на шията и шийните органи;Открити гръдни травми;Закрити травми на гръдния кош;Рани. Увреждане на сухожилия, нерви и съдове;Деколман и травматични ампутации. Кръш синдром;Остри отравяния- основни принипи на лечение;Антидоти;Методи за елеминиране на отровата</t>
  </si>
  <si>
    <t>Оперативно лечение на  заболяванията на нос и околоносни кухини - Част 1 и Част 2</t>
  </si>
  <si>
    <t>Анатомия на фаринкс и тонзили</t>
  </si>
  <si>
    <t>Физиология на фаринкс и тонзили</t>
  </si>
  <si>
    <t>Патофизиология на фаринкс и тонзили</t>
  </si>
  <si>
    <t>чужденци</t>
  </si>
  <si>
    <t>Тракийски университет - Стара Загора, Медицински факултет</t>
  </si>
  <si>
    <t>План-справка по чл. 6, т. 1 от договора</t>
  </si>
  <si>
    <r>
      <t xml:space="preserve">Клинична специалност </t>
    </r>
    <r>
      <rPr>
        <b/>
        <sz val="11"/>
        <color indexed="8"/>
        <rFont val="Calibri"/>
        <family val="2"/>
      </rPr>
      <t>Анестезиология и интензивно лечение</t>
    </r>
  </si>
  <si>
    <t xml:space="preserve">Физика за анестезиолози; Безопасност на работата в операционната зала: пожари, експлозии, технологически изисквания; Апаратостроене в анестезиологията; Анестезни системи Мониториране на основните жизнени функции </t>
  </si>
  <si>
    <t>Методи за документация, работа с компютър; Статистически методи използвани в анестезиологията; Патологоанатомия за нуждите на анестезиологията и интензивното лечение; Физиология и патофизиология в анестезиологията и интензивното лечение; Биохимия и имунология за нуждите на анестезиологията и интензивното лечение; Фармакология на основните групи лекарствени средства използвани в анестезиологията и интензивното лечение; Теории за обща анестезия</t>
  </si>
  <si>
    <t>Теории за болката, методи за обезболяване; Теории за нервното и нервно-мускулно провеждане; Обща инхалационна анестезия: основни характеристики видове, техники; Венозна анестезия: основни характеристики видове,техники; Други методи за обща анестезияМетоди за локално обезболяване: основни характеристики,техники; Комбинирани методи за анестезия; Невролептаналгезия; Специални техники, намиращи място в съвременната анестезия /хипотермия, контролирана хипотензия; Техники за осигуряване и поддържане на дихателните пътища по-време на анестезия</t>
  </si>
  <si>
    <t>Подготовка на болен за анестезия и операция; Въвеждане в анестезия, поддържане на желания стадий, събуждане на болен. Методи за оценка дълбочината на анестезия; Мускулна релаксация, методи за възстановяване на нервно- мускулното провеждане; Поддържане на основните функции по-време на анестезия;</t>
  </si>
  <si>
    <t xml:space="preserve"> Усложнения на общата анестезия; Усложнения на локалните аналгезни техники; Обезболяване, реанимация и интензивно лечение (ОРиИЛ) при манипулации и операции на новородени;</t>
  </si>
  <si>
    <t>ОРиИЛ при манипулации и операции в гериатрията; ОРиИЛ при манипулации и операции при болни с повишен риск; ОРиИЛ при манипулации и операции в неврохирургията; ОРиИЛ при манипулации и операции лицево-челюстната хирургия и хир.на шията; ОРиИЛ при манипулации и операции в стоматологията; ОРиИЛ при манипулации и операции  офталмологията</t>
  </si>
  <si>
    <t xml:space="preserve">ОРиИЛ при манипулации и операции в ОРЛ; ОРиИЛ при манипулации и операции в гръдната хирургия и хир. на хранопровода; ОРиИЛ при манипулации и операции в сърдечната хирургия; ОРиИЛ при манипулации и операции в съдовата хирургия; ОРиИЛ при манипулации и операции в коремната хирургия; </t>
  </si>
  <si>
    <t>ОРиИЛ при манипулации и операции в жлъчно чернодробната и панкреатична хирургия; ОРиИЛ при манипулации и операции в ендокринологията; ОРиИЛ при манипулации и операции в урологията; ОРиИЛ при манипулации и операции в акушерството и гинекологията;ОРиИЛ при манипулации и операции изгаряния и пластична хиругия; ОРиИЛ при манипулации и операции ортопедия и травматология; ОРиИЛ при манипулации и операции при травматизъм; ОРиИЛ при манипулации и операции в психиатрията;</t>
  </si>
  <si>
    <t>Шок: определение, класификация, патофизиология, лечение; Терминални състояния, клинична смърт; Мозъчна смърт: доказателствени критерии; Вземане и съхраняване на органи за трансплантация:медико-правни и технологични аспекти; Съвременни концепции на интензивното лечение:нормативна база,документация, материална и ресурсна осигуреност; Критерии за прием на болните в интензивните структури. Общи принципи на работа в интензивните звена; Транспорт на болните в критично състояние; Инфекциозни усложнения , вътреболнични инфекции , суперинфекции: методи за профилактика и лечение</t>
  </si>
  <si>
    <t>Технически средства и основни методи за лечение на неврологичните нарушения;  Технически средства и основни методи за лечение на респираторните нарушение; Технически средства и основни методи за лечение на основните циркулаторни нарушения; Технически средства и основни методи за лечение на бъбречна недостатъчност; Технически средства и основни методи за лечение на стомашно-чревните и чернодробни разтройства</t>
  </si>
  <si>
    <t>Технически средства и основни методи за лечение на острата кръвозагуба; Циркулаторен мониторинг; Респираторен мониторинг; Лабораторен мониторинг; Микробиологичен мониторинг</t>
  </si>
  <si>
    <t xml:space="preserve">Осигуряване на свободен достъп до централните венозни и артериални съдове. Катеризация на пулмоналната артерия; Общи грижи за болните в критично състояние; Хранене на критично болните; Медицина на бедствените ситуации  </t>
  </si>
  <si>
    <t>План-справка по чл. 6, т. 1 от Договор РД 12-47/01.04.2015</t>
  </si>
  <si>
    <t xml:space="preserve">     1.Субмодул : Инфекциозни болести</t>
  </si>
  <si>
    <t xml:space="preserve">     2.Субмодул : Епидемиология на инфекциозните заболявания</t>
  </si>
  <si>
    <t>Такса за практическо обучение, определена от висшето училище съгл.решение на факултетен съвет - 180.00</t>
  </si>
  <si>
    <t>Небелтъчни азотсъдържащи вещества в плазмата - креатинин, урея, пикочна киселина, амоняк.Аминокиселини. Фенилкетонурия, тирозиноза и др.Ензимна диагностика. Определяне на ензими и изоензими-оптични тестове, колор. кинет методи   АСАТ, изоензими. АЛАТ. ЛДХ, изоензими, алфа-ХБДХ /обща активност на ЛДХ.Алкална фосфатаза - обща активност и изоензими, ГГТ, холинестераза, липаза. КК и изоензими, алфа-амилаза, изоензими.Глутаматдехидрогеназа. ЛАПАнтиоксидантни ензими - СОД, ГлПО. Еритроцитни ензими - Г-6-ФДХ,  пируваткиназа и др.Липиди и липопротеини: холестерол, HDL-хол., LDL-хол., триглицериди. Мастни киселини.</t>
  </si>
  <si>
    <t>Дислиппротеинемии -  фенотипизиране на дислипопротеинемиите. Апопротеини. Рискови фактори за атерогенеза и ИБС. Прекисно окисление на мастн. киселини - малонов диалдехидХормони в кръвта и урината - хипофизни хормони - ЛХ, ФСХ, пролактин, ТСХ, СТХ.Хормони на щитовидната жлеза- тироксин и трийодтиронин,антитироидни антитела,тиреоглобулин Стероидни хормони - надбъбречни и полови.Други хормони - инсулин, гастрин.Натриуретични пептидиЛабораторна диагноза на чернодробни и жлъчни заболяванияЛабораторна диагноза на бъбречните заболявания</t>
  </si>
  <si>
    <r>
      <t xml:space="preserve">Клинична специалност </t>
    </r>
    <r>
      <rPr>
        <b/>
        <sz val="11"/>
        <color indexed="8"/>
        <rFont val="Calibri"/>
        <family val="2"/>
      </rPr>
      <t>Клинична лаборатория</t>
    </r>
  </si>
  <si>
    <t>Спешна педиатрия. Спешни акушеро-гинекологични състояния. Спешна ендокринология. Метаболитни нарушения</t>
  </si>
  <si>
    <t>Кожни малформации и онкодерматози - наследствени дерматози, невуси, невусни болестии синдроми; съдови малформации, доброкачествени тумори на кожата, хистиоцитози, мастоцитози, преканцерози, епителнизлокачествени тумори на кожата, малигнен меланом, злокачествени меземхимни тумори, кожни лимфоми, хипереозинофилни състояния</t>
  </si>
  <si>
    <t xml:space="preserve">Специална паразитология </t>
  </si>
  <si>
    <t>Основен курс по АГ – ІІІ част</t>
  </si>
  <si>
    <t>Обща паразитология и математико-статистически методи</t>
  </si>
  <si>
    <r>
      <t xml:space="preserve">II Модул: Патогенеза, имунитет и клиника на паразитозите. Принципи на терапията, химиопрофилактиката и диспансеризацията на паразитните болести. </t>
    </r>
  </si>
  <si>
    <r>
      <t xml:space="preserve">III Модул: Диагностика на паразитозите. Морфологични, имунологични, молекулярно-биологични и санитарно-паразитологични
методи. </t>
    </r>
  </si>
  <si>
    <t>Интензивно лечение</t>
  </si>
  <si>
    <t>Гастроентерология</t>
  </si>
  <si>
    <t>Ендокринология и болести на обмяната</t>
  </si>
  <si>
    <t>Ревматология</t>
  </si>
  <si>
    <t>V година</t>
  </si>
  <si>
    <t>Обща неврология - II част</t>
  </si>
  <si>
    <t>Клинична неврология - I част</t>
  </si>
  <si>
    <t>Клинична неврология - II част</t>
  </si>
  <si>
    <t>Факултативно обучение</t>
  </si>
  <si>
    <t>Тематични курсове</t>
  </si>
  <si>
    <t>Обща неврология - I част</t>
  </si>
  <si>
    <t xml:space="preserve">Модул 1. ОСНОВИ НА ХРАНЕНЕТО </t>
  </si>
  <si>
    <t>1.2. Енергия и хранителни вещества</t>
  </si>
  <si>
    <t>1.3. Хранознание</t>
  </si>
  <si>
    <t xml:space="preserve">Модул 2. БЕЗОПАСНОСТ И КОНТРОЛ НА ХРАНИТЕ </t>
  </si>
  <si>
    <t>2.1. Биологични контаминанти в храните и профилактика на заболяванията от тях</t>
  </si>
  <si>
    <t>2.2. Химични контаминанти в храните и профилактика на болестите, произтичащи от тях</t>
  </si>
  <si>
    <t>2.3. Контрол на хранителните продукти по цялата хранителна верига - производство, съхранение и реализация</t>
  </si>
  <si>
    <t>Модул 3. ХРАНИТЕЛНИ ПОТРЕБНОСТИ И ПРЕПОРЪКИ ЗА ХРАНЕНЕ ПРИ РАЗЛИЧНИ ГРУПИ ОТ НАСЕЛЕНИЕТО</t>
  </si>
  <si>
    <t xml:space="preserve">3.1. Хранителни потребности на различни групи от населението </t>
  </si>
  <si>
    <t>3.2. Хранене, околна среда и здраве</t>
  </si>
  <si>
    <t>3.3. Хранене при различна физическа активност и спорт</t>
  </si>
  <si>
    <t>4.1. Хранителен дисбаланс</t>
  </si>
  <si>
    <t>4.2. Храненето в етиологията и превенцията на заболяванията</t>
  </si>
  <si>
    <t xml:space="preserve">4.3. Диететика </t>
  </si>
  <si>
    <t xml:space="preserve">Модул 5. ХРАНИТЕЛНА ЕПИДЕМИОЛОГИЯ И ХРАНИТЕЛНА ПОЛИТИКА  </t>
  </si>
  <si>
    <t>5.1. Хранителна епидемиология</t>
  </si>
  <si>
    <t>5.2. Хранителна политика</t>
  </si>
  <si>
    <t>Продължителност теория</t>
  </si>
  <si>
    <t>Продължителност практика</t>
  </si>
  <si>
    <t>Форма на обучение</t>
  </si>
  <si>
    <t>Лекционен курс/практика</t>
  </si>
  <si>
    <t>Функционална морфология и патоморфология на яйчницитеЕстрогени и прогестиниИзследване на женската репродуктивна функция.Физиологичен и патологичен пубертет.ХипооваризъмСиндром на поликистозните яйчнициИнтерсексуални състояния</t>
  </si>
  <si>
    <t>Функционална морфология и патоморфология на щитовидната жлеза.Биосинтеза, секреция, транспорт и периферен метаболизъм на тиреоидните хормони.Механизъм на действие, биологичен ефект на тиреоидните хормониХормонална диагностика на тиреоидния статусТестове за оценка на функционалното състояние на щитовидната жлеза.Образна диагностика на щитовидната жлеза – ехография, рентгенови методи</t>
  </si>
  <si>
    <t>Йоддефицитни заболявания:Ендемична гуша. Спорадична гушаХипотиреоидизъмТиреотоскикоза ТАОТиреоидити:Тумори на щитовидната жлезаЩитовидна жлеза и бременностФункционална морфология и патоморфология на паращитовидните жлези.</t>
  </si>
  <si>
    <t>Калциево-фосфорна хомеостаза.Функционално изследване на калциево-фосфорната обмяна.ХиперпаратиреоидизъмХиперкалцемични състоянияХипопаратиреоидизъм Синдроми на вит. Д резистентност, остеомалация.Диференциална диагноза на хипокалцемиитеОстеопороза – епидемиология, класификация, форми, лечение.Остеопороза при ендокринни заболявания.</t>
  </si>
  <si>
    <t>Анатомия и хистология на панкреасаХормони на островния апарат на панкреасаРегулация на въглехидратната обмяна.Функционално изследване на въглехидратната обмяна</t>
  </si>
  <si>
    <t>Захарен диабет – етиология и патогенеза.Класификация на захарния диабет. Клинична характеристика на основните типове на заболяването.Диабетна кетоацидоза и кома. Хиперосмоларна кома.Хипогликемична комаДиабетна микроангиопатияДиабетна макроангиопатияДиабетно стъпало и диабетна гангрена</t>
  </si>
  <si>
    <t>Хранителен режим при захарен диабет.Перорално лечение на захарния диабет.Инсулиново лечение на захарния диабет.Диабет и бременност.Диабет и хирургически интервенцииДиабет и инфекцииОбучение на болните от захарен диабет.Хиперинсулинизъм – функционален и органичен.Инсулинова резистентност и метаболитен синдром.Първични дислипидемииВторични дислипидемииЛипогенеза и липолизатаКлинични форми и лечение на затлъстяването</t>
  </si>
  <si>
    <t>2.4. Епидемиология на инфекциите на външните покривки; Болести, причинени от приони</t>
  </si>
  <si>
    <r>
      <t xml:space="preserve">Клинична специалност </t>
    </r>
    <r>
      <rPr>
        <b/>
        <sz val="11"/>
        <color indexed="8"/>
        <rFont val="Calibri"/>
        <family val="2"/>
      </rPr>
      <t>Кардиология</t>
    </r>
  </si>
  <si>
    <t>Методи на изследване на трахея, бронхи и хранопровод</t>
  </si>
  <si>
    <t>Диагностика на заболяванията на трахея, бронхи и хранопровод</t>
  </si>
  <si>
    <t>Лечение на заболяванията на трахея, бронхи и хранопровод</t>
  </si>
  <si>
    <t>Обща микробиология</t>
  </si>
  <si>
    <t>Антимикробна химиотерапия</t>
  </si>
  <si>
    <t>Инфекция и имунитет</t>
  </si>
  <si>
    <t>Специална микробиология - част I</t>
  </si>
  <si>
    <t>Специална микробиология - част II</t>
  </si>
  <si>
    <t>Клинична микробиология</t>
  </si>
  <si>
    <t xml:space="preserve">Микробиологични аспекти и микробиологична диагностика на пациенти с имунен дефицит </t>
  </si>
  <si>
    <t>Санитарна микробиология</t>
  </si>
  <si>
    <t xml:space="preserve">Паразитология </t>
  </si>
  <si>
    <t xml:space="preserve">Вирусология </t>
  </si>
  <si>
    <t xml:space="preserve">Епидемиология </t>
  </si>
  <si>
    <t xml:space="preserve">Инфекциозни болести </t>
  </si>
  <si>
    <t>Обща ендокринология</t>
  </si>
  <si>
    <t>Обща дерматология - анатомия, физиология, пропедевтика, диагностика, медикаментозна терапия, дерматохирургия, физиолечение</t>
  </si>
  <si>
    <t>Инфекциозни дерматози - етиология, епидемиология, диагностика и терапия</t>
  </si>
  <si>
    <t>Полово предавани болести - етиология, епидемиология, диагностика и терапия</t>
  </si>
  <si>
    <t>Дерматози с обща клинико - морфогична симптоматология - еритемни, дисхромии, хеморагични, еритемо - сквамозни, еритемо - папуло сквамози, папулозни, булозни, асептични пустолози, атрофии, склерози и хипертрофии, целулити, хиподермити, грануломатози</t>
  </si>
  <si>
    <t xml:space="preserve">Неонатология 2-ри модул </t>
  </si>
  <si>
    <t>Детска хирургия</t>
  </si>
  <si>
    <t>Детска хематология и онкология</t>
  </si>
  <si>
    <t>Детска ревматология</t>
  </si>
  <si>
    <t>Неонатален скрининг</t>
  </si>
  <si>
    <t>Медицинска генетика</t>
  </si>
  <si>
    <t>Детска ендокринология и диабет</t>
  </si>
  <si>
    <t>Педиатрия</t>
  </si>
  <si>
    <t>Детска нефрология</t>
  </si>
  <si>
    <t>Детска гастроентерология</t>
  </si>
  <si>
    <t>Детска кардиология</t>
  </si>
  <si>
    <t>Детска пулмология</t>
  </si>
  <si>
    <t>Неонатология 1-ви модул</t>
  </si>
  <si>
    <t>Неонатология – 4 ти модул</t>
  </si>
  <si>
    <t>Диагностика на заболяванията на слухов и вестибуларен анализатор Част 2</t>
  </si>
  <si>
    <t>I.Въведение в ортопедията и травматологията</t>
  </si>
  <si>
    <t xml:space="preserve">I Модул: Медицинска протозоология </t>
  </si>
  <si>
    <t xml:space="preserve">II Модул: Медицинска хелминтология </t>
  </si>
  <si>
    <t xml:space="preserve">III Модул: Медицинска зоология и арахноентомология </t>
  </si>
  <si>
    <t xml:space="preserve">I Модул. Организация, принципи и методи на епидемиологичния надзор и контрол на местните и внасяни паразитози в Р. България. </t>
  </si>
  <si>
    <t xml:space="preserve">IV Модул: Обща епидемиология и епидемичен процес при паразитозите. Природна огнищност. Математико-статистически методи, използвани в паразитологията </t>
  </si>
  <si>
    <t xml:space="preserve">Неинфекциозни дерматози с известна етиология - дерматози, предизвикани от фактори на околната среда;фотодерматози, фитофотодерматози, контактен дерматит, професионални дерматози, екземи, дерматози със смутена реактивност, лекарствени дерматози. Генодерматози </t>
  </si>
  <si>
    <t>IV. Ллабораторна хематология и хемостаза - 3 месеца</t>
  </si>
  <si>
    <t>V. Клинико-лабораторно изследване на урина - 4 месеца</t>
  </si>
  <si>
    <t>Детска кардиохирургия</t>
  </si>
  <si>
    <r>
      <t xml:space="preserve">Такса, определена от висшето училище/ВМА по реда на чл. 40, ал. 1 и ал. 2 на Наредба № 1 от 22.01.2015г.  </t>
    </r>
    <r>
      <rPr>
        <b/>
        <sz val="11"/>
        <color indexed="8"/>
        <rFont val="Calibri"/>
        <family val="2"/>
      </rPr>
      <t xml:space="preserve"> 01.01.2019 </t>
    </r>
  </si>
  <si>
    <t>Имунология в неонаталния период;Инфекциозна патология в неонаталния период;Електролитни и метаболитни проблеми;Генетични заболявания;Хематологични проблеми у новороденото;Хипербилирубинемия у новороденото</t>
  </si>
  <si>
    <t>Топографска анатомия на череп , гл.моз., гр.стълб, гр. моз.</t>
  </si>
  <si>
    <t xml:space="preserve">1.Субмодул : Кардиология </t>
  </si>
  <si>
    <t>2.Субмодул : Пневмология</t>
  </si>
  <si>
    <t>3.Субмодул : Ендокринология</t>
  </si>
  <si>
    <t>4.Субмодул : Гастроентерология</t>
  </si>
  <si>
    <t>5.Субмодул : Нефрология</t>
  </si>
  <si>
    <t>6.Субмодул : Хематология</t>
  </si>
  <si>
    <t>7.Субмодул : Ревматология</t>
  </si>
  <si>
    <t>1.Субмодул : Обща хирургия</t>
  </si>
  <si>
    <t>2.Субмодул : Ортопедия и травматология</t>
  </si>
  <si>
    <t>3.Субмодул : Урология</t>
  </si>
  <si>
    <t>1.Субмодул : Инфекциозни болести</t>
  </si>
  <si>
    <t>2.Субмодул : Епидемиология на инфекциозните заболявания</t>
  </si>
  <si>
    <r>
      <t xml:space="preserve">Клинична специалност </t>
    </r>
    <r>
      <rPr>
        <b/>
        <sz val="11"/>
        <color indexed="8"/>
        <rFont val="Calibri"/>
        <family val="2"/>
      </rPr>
      <t>ОБЩА И КЛИНИЧНА ПАТОЛОГИЯ</t>
    </r>
  </si>
  <si>
    <t xml:space="preserve">Промоция на доброволно , безвъзмездно кръводаряване; Организация, планиране и информационно осигуряване; Организация на кръвопреливането; Система за качество в трансфузионната практика </t>
  </si>
  <si>
    <t>Основни принципи на трудовата медицина</t>
  </si>
  <si>
    <t xml:space="preserve">Оценка и управление на риска </t>
  </si>
  <si>
    <t xml:space="preserve">Ергономия </t>
  </si>
  <si>
    <t xml:space="preserve">Психология на труда </t>
  </si>
  <si>
    <t xml:space="preserve">Физиология на труда </t>
  </si>
  <si>
    <t xml:space="preserve">Работоспособност </t>
  </si>
  <si>
    <t>Безопасност на работното оборудване</t>
  </si>
  <si>
    <t xml:space="preserve">Перитонеална диализа </t>
  </si>
  <si>
    <t>Плазмаобмен – плазмафереза, плазмафилтрация и имуносорбция в нефрологията.</t>
  </si>
  <si>
    <t>Разстройства във възприятията и сензорния синтез</t>
  </si>
  <si>
    <t>Разстройства в мисленето</t>
  </si>
  <si>
    <t>Разстройства в интелекта</t>
  </si>
  <si>
    <t>Разстройства на паметта</t>
  </si>
  <si>
    <t>Разстройства на емоциите</t>
  </si>
  <si>
    <t>Воля и влечения – разстройства</t>
  </si>
  <si>
    <t>Съзнание - разстройства. Внимание - разстройства</t>
  </si>
  <si>
    <t>Класификация на болестите</t>
  </si>
  <si>
    <t>Епидемиология и генетика на ПЗ</t>
  </si>
  <si>
    <t>Рецидивиращо депресивно разстройство</t>
  </si>
  <si>
    <t>Биполярно афективно разстройство</t>
  </si>
  <si>
    <t>Шизофрения – етиопатогенеза, клинични форми, лечение</t>
  </si>
  <si>
    <t>Шизофрения – хебефренна шизофрения и проста шизофрения</t>
  </si>
  <si>
    <t>Шизофрения – параноидна и кататонна шизофрения</t>
  </si>
  <si>
    <t>Зависимост и вредна употреба на алкохол. Алкохолни психози</t>
  </si>
  <si>
    <t>Психични разстройства вследствие
употреба на опиоиди</t>
  </si>
  <si>
    <t>Психични разстройства вследствие
употреба на канабиоиди, психостимуланти и кокаин</t>
  </si>
  <si>
    <t>Психични разстройства вследствие употребата на седативни и сънотворни средства</t>
  </si>
  <si>
    <t>Епилепсия и коморбидност</t>
  </si>
  <si>
    <t>Психоорганични състояния. Деменции</t>
  </si>
  <si>
    <t>Биологична терапия</t>
  </si>
  <si>
    <t>Емоционални и поведенчески разстройства у деца</t>
  </si>
  <si>
    <t>Фобийно тревожно разстройство, паническо и генерализирано тревожно разстройство</t>
  </si>
  <si>
    <t>Обсесивно – компулсивно разстройство</t>
  </si>
  <si>
    <t>Реакции на тежък стрес и разстройства в адаптацията</t>
  </si>
  <si>
    <t>Дисоциативно /конверзионно/ разстройство</t>
  </si>
  <si>
    <t>Личностови разстройства</t>
  </si>
  <si>
    <t>Психологична терапия</t>
  </si>
  <si>
    <t>История на ортопедията и травматологията</t>
  </si>
  <si>
    <t>Класификация на заболяванията и травмите на ОДА</t>
  </si>
  <si>
    <t>Организация, обзавеждане на стационара,хирургически инструментариум и апаратура в областта на ортопедията и травматологията</t>
  </si>
  <si>
    <t>Основни методи за изследване и лечение в ортопедията и травматологията</t>
  </si>
  <si>
    <t>Хирургическа анатомия на ОДА</t>
  </si>
  <si>
    <t>Травматични увреждания на ОДА – обща част</t>
  </si>
  <si>
    <t>Вродени аномалии на ОДА и конгенитално обусловени смущения в развитието</t>
  </si>
  <si>
    <t>Неврогенно обусловени заболявания на ОДА</t>
  </si>
  <si>
    <t>Възпалителни заболявания на ОДА</t>
  </si>
  <si>
    <t>Дегенеративни заболявания на ОДА</t>
  </si>
  <si>
    <t>Статични аномалии и деформации</t>
  </si>
  <si>
    <t>Заболявания на кожата, подкожието,  фасциите, мускулите и сухожилията</t>
  </si>
  <si>
    <t>Асептични некрози</t>
  </si>
  <si>
    <t>Травматични увреждания на горния крайник</t>
  </si>
  <si>
    <t>Родови травми</t>
  </si>
  <si>
    <t>Тумори и тумороподобни заболявания на ОДА</t>
  </si>
  <si>
    <t>Травматични увреждания на гръбначния стълб и гръдната стена</t>
  </si>
  <si>
    <t>Травматични увреди на таза и долния крайник</t>
  </si>
  <si>
    <t>Ампутации и протезиране - принципни положения</t>
  </si>
  <si>
    <t>Физикална терапия и рехабилитация при заболявания на ОДА</t>
  </si>
  <si>
    <t>Остеопатии и артропатии при метаболитни и ендокринни заболявания</t>
  </si>
  <si>
    <t>Сколиози и други деформации на гръбначния стълб и гръдния кош</t>
  </si>
  <si>
    <t>Трудово-лекарска експертиза при заболяванията на ОДА</t>
  </si>
  <si>
    <t xml:space="preserve">Реанимация и интензивна терапия при сърдечно-съдови и белодробни спешни състояния и синдроми </t>
  </si>
  <si>
    <r>
      <t xml:space="preserve">Клинична специалност </t>
    </r>
    <r>
      <rPr>
        <b/>
        <sz val="11"/>
        <color indexed="8"/>
        <rFont val="Calibri"/>
        <family val="2"/>
      </rPr>
      <t>Хирургия</t>
    </r>
  </si>
  <si>
    <r>
      <t xml:space="preserve">Клинична специалност </t>
    </r>
    <r>
      <rPr>
        <b/>
        <sz val="11"/>
        <color indexed="8"/>
        <rFont val="Calibri"/>
        <family val="2"/>
      </rPr>
      <t xml:space="preserve">Ушно - носно - гърлени болести </t>
    </r>
  </si>
  <si>
    <t>Модул VIII. Промоция на здравето на работното място (ПЗРМ) - 36ч. Срок на обучение - 3 месеца</t>
  </si>
  <si>
    <t>Модул VII. Оценка на работното място, оценка и управление на риска при работа - 84 ч.Срок на обучение - 7 месеца</t>
  </si>
  <si>
    <t>Травма на сърцето. Миокардни лезии. Сърдечна руптура. Перикардна тампонада;Съчетани травми със засягане на коремната кухина. Травми на коремната кухина и нейните органи.;.Хеморагии на дигестивния тракт. Остър хирургичен корем.;Травми на трахеята и белия дроб – хематом, лацерации, трахеобронхиални руптури.;Изгаряния;Мекотъканни травми: рани, травми на сухожилия. Травми на периферните нерви и съдове. Компартмънт синдром. Травми при затрупване- кръш синдром. Деколман</t>
  </si>
  <si>
    <t>Кардиогенен белодробен оток;Аневризми и дисекации на аортата;Емболии и тромбози на периферни съдове;Обструктивни белодробни болести;Астма. Алергичен алвеолит. Бронхиолит;ХОББ. Интерстициална фиброза;Белодробни инфекции;Бактериални и небактериални пневмонии;Белодробен абсцес.Медиастенит;Белодробна емболия;Белодробен оток;Епиглотит.Едем на ларинкса, чуждо тяло в дихателните пътища;Тумори на ларинкс, трахея;Плеврални изливи, емпием, хемоторакс;Пневмоторакс, пневмомедиастинум;</t>
  </si>
  <si>
    <t>Основни принципи е етапи на лечение при остри отравяния.Антидоти;Отравяния с алкохол;Отравяния с растения и гъби;Отравяния с медиакменти, конвулсивни отрови;Отравяния с  наркотични аналгетици;Отравяния с киселини и основи;Отравяния с дигиталисови препарати; антихипертензивни и антиаритмици;Отравяния с въглероден оксид и пушечни газове;Отравяния с пестициди</t>
  </si>
  <si>
    <t>Заболявания на хранопровода: стенози, обструкции, езофагит, варици;Заболявания на стомаха: гастрит; стенози; язвена болест;Заболявания на тънките и дебелите черва: дивертикулоза, дивертикулит, гастроенетерит, възпалителни чревни заболявания; мезентериална тромбоза;Заболявания на ректума и ануса;Заболявания на панкреаса: панкреатитит, недостатъчност, псевдокисти;Заболявания на черния дроб, жлъчката и жлъчните пътища: жлъчни камъни, холангит, холецистит, хепатит, чернодробна недостатъчност;Остър хирургичен корем;Травми на урогениталната система;Спешни състояния на мъжките гениталии;Спешни състояния на уринарните пътища;Ретенция на урината. Бъбречна недостатъчност;</t>
  </si>
  <si>
    <t>Травми на епифизата и метафизата при деца;Спешни ортопедични заболявания. Асептични некрози;Абсцеси и флегмони. Септичен шок;Специфични рани. Абразии. Авулзии;Остър пролапс на интервертебралните дискове;Остри възпалителни заболявания, артрити, остеомиелити.</t>
  </si>
  <si>
    <t>Клинична смърт при деца;Остра дихателна недостатъчност при деца;Шок при деца;Кардиогенен шок при деца;Коматозни състояния в детска възраст;Остра болка в гръдния кош в детска възраст;Живото-застрашаващи ритъмни и проводни нарушения в педиатрията;Артериална хипертензия в детска възраст;Внезапно възникнала неврологична симптоматика в детска възраст;Гърчове в детска възраст;Фебрилни състояния при деца;Остра коремна болка при деца;Остри диспептични прояви при деца;Остра бъбречна недостатъчност при деца;Хеморагичен синдром при деца</t>
  </si>
  <si>
    <t>Ектопична бременност;Хеморагия на corpus luteum;Торзия и руптура на яйчникова киста;Изнасилване и травма;Преждевременна руптура на околоплоден мехур;Прееклампсия и еклампсия;Травма и бременност;Кръвотечение в плацентарния период;Раждане. Аборт;Отлепване на плацентата. Плацента превия;</t>
  </si>
  <si>
    <t>Принципи на спешната психиатрия. Осигурявне на защита и сигурност;Изключване на застрашаващо телесно състояние при картина на психично разтройство. Делир. Деменция. Изключване на застрашаващо психично разтройство. Самоубийство. Нападение. Тежка психична непълноценност. Пациенти с предизвикателно поведение. Възбуденост, гневност, подозрителност, враждебност и налудности. Овладяване на случаи с предизвикателно поведение, хаотична възбуда;Анамнеза и психичен статус при спешни състояния. Общ психичен статус;Делир. Деменция;Шизофрения. Афективна болест;Остра тревожност. Ситуативна тревожна реакция. Злоупотреба с дроги и алкохол;Организация на спешната медицинска помощ в Р. България. Национална система за спешна помощ. Нормативни документи касаещи спешната медицинската помощ.</t>
  </si>
  <si>
    <t>Медицина на бедствените ситуации – класификация, основни понятия; бедствия и катастрофа, авария, бедствена ситуация, рискови обектии вещества;Основни принципи на оказване на спешната медицинска помощ  при бедствени ситуации, деонтологични и психологични аспекти; Принципи на планиране на мердицинското осигуряване при бедтсвени ситуации;</t>
  </si>
  <si>
    <t>Медицинско разузнаване. Верига на медицинска помощ. Сортиране (триаж). Евакуция. Транспорт;Медицнска документация. Оборудване, обезпечаване, логистика. Мерки за безопасност на медицинския персонал;Съдебно-медицинска експертиза (СМЕ) при криминални травми;СМЕ при огнестрелни наранявания;СМЕ при пътно-транспортни проишествия;СМЕ при смъртни сличаи;СМЕ при изнсилване;Съхраняване на веществени доказателства, касаещи съдебно-медицинските случаи.</t>
  </si>
  <si>
    <r>
      <t xml:space="preserve">Клинична специалност </t>
    </r>
    <r>
      <rPr>
        <b/>
        <sz val="11"/>
        <color indexed="8"/>
        <rFont val="Calibri"/>
        <family val="2"/>
      </rPr>
      <t>Трудова медицина</t>
    </r>
  </si>
  <si>
    <t xml:space="preserve">Основни понятия за кръвотворене, кръвотворни тъкани и органи. Регулация;Хемоглобин. Хемоглобинови типове. Методи за определяне. Хемоглобинопатии;Кръвосъсирване и фибринолиза - обща схема. Методи на изследване - коагулационни и хромогенни;Пресяващи коагулационни тестове (протромбиново време, аРТТ, тромбиново време);Индивидуални фактори на кръвосъсирването и фибринолизата;Естествени инхибитори на кръвосъсирването и фибринолизата. Фибринолитични продукти – ФДП, д-димер и др. </t>
  </si>
  <si>
    <t xml:space="preserve">Уринообразуване. Общи свойства на урината;Белтък в урината. Микроалбуминурия; Глюкоза в урината. Кетонни съединения в урината;Жлъчни пигменти в урината. Кръв в урината;Цитологично изследване на урина- седимент: ориентировъчно и количествено изследване; Небелтъчни азотсъдържащи съединения и електролити в урината;Химични методи за откриване на бактериурия; Проби за бременност </t>
  </si>
  <si>
    <r>
      <t xml:space="preserve">Клинична специалност </t>
    </r>
    <r>
      <rPr>
        <b/>
        <sz val="11"/>
        <color indexed="8"/>
        <rFont val="Calibri"/>
        <family val="2"/>
      </rPr>
      <t>Кожни и венерически болести</t>
    </r>
  </si>
  <si>
    <r>
      <t xml:space="preserve">Такса, определена от висшето училище/ВМА по реда на чл. 40, ал. 1 и ал. 2 на Наредба № 1 от 22.01.2015г.  </t>
    </r>
    <r>
      <rPr>
        <b/>
        <sz val="11"/>
        <color indexed="8"/>
        <rFont val="Calibri"/>
        <family val="2"/>
      </rPr>
      <t xml:space="preserve"> 01.01.2019 евро</t>
    </r>
  </si>
  <si>
    <r>
      <t xml:space="preserve">Клинична специалност </t>
    </r>
    <r>
      <rPr>
        <b/>
        <sz val="11"/>
        <color indexed="8"/>
        <rFont val="Calibri"/>
        <family val="2"/>
      </rPr>
      <t>Медицинска паразитология</t>
    </r>
  </si>
  <si>
    <r>
      <t xml:space="preserve"> </t>
    </r>
    <r>
      <rPr>
        <sz val="11"/>
        <color indexed="8"/>
        <rFont val="Calibri"/>
        <family val="2"/>
      </rPr>
      <t>Представяне на опер.блок и локация; Хигиенни норми; Асептични зони и движение; Операционнен блок като работна среда; Персонал,администрация,хир.екип, планове и графици; Управление на рискове от пожар; Рентгеново облъчване; Рискове, свързани с употребата на анестетични газове; Принципи на асептика и антисептика; Вътреболнични инфекции; Управление на рисковете от ВБИ на оперативното поле; Стерилизация и дезинфекция; Антисептици и дезинфектанти; Изследвания по време на интервенция</t>
    </r>
  </si>
  <si>
    <t>ІІ МОДУЛ - Операционната сестра - законова рамка на длъжността и специфични дейности:</t>
  </si>
  <si>
    <r>
      <t xml:space="preserve"> </t>
    </r>
    <r>
      <rPr>
        <sz val="11"/>
        <color indexed="8"/>
        <rFont val="Calibri"/>
        <family val="2"/>
      </rPr>
      <t>Основни принципи в работата на опер.сестра;Професионална етика и деонтология;Законови и нормативни документи, касаещи професията; Сигурност на пациента и обслужв.екип; Дейности в предоперативния период; Етапи; Права и задължения на сестрите; Управление на рисковете за пациента и операционния екип по време на хирургична интервенция; Комуникативни техники в опер.блок; Обучение на стажантите и персонала в различни техники</t>
    </r>
  </si>
  <si>
    <t xml:space="preserve">ІІІ МОДУЛ - Хирургични технологии: </t>
  </si>
  <si>
    <t>Обурудване. Операционни маси и допълнения, улесняващи настаняването на пациента. Осветление при операция.Електронож. Ултразвуков скалпел. Лазер. Видеоколона. Микроскоп. Артроскоп. Рентгенови апарати, използвани при оперативни интервенци. Пневматичен маншет.; Хирургични материали. Хирургичен инструментариум. Ендоскопи.  Лигатури. Щипки за механично зашиване. Хирургични мотори. Дренажни материали.; Импланти, биоматериали и помощни материали. Гръдни и сърдечно-съдови имплантанти. Ортопедични имплантанти и помощни материали. Имплантанти в интервенционалната радиология.; Специфични сестрински технологии; Миене на ръце; Обличане на хирургично облекло; Подготовка на хирургически набори и сетове</t>
  </si>
  <si>
    <t>ІV МОДУЛ - Анестезиология:</t>
  </si>
  <si>
    <r>
      <t xml:space="preserve"> </t>
    </r>
    <r>
      <rPr>
        <sz val="11"/>
        <color indexed="8"/>
        <rFont val="Calibri"/>
        <family val="2"/>
      </rPr>
      <t>Видове анестезии.  Анестезия в особени случаи – при спешност и амбулаторни условия. Спешни манипулации.</t>
    </r>
  </si>
  <si>
    <t>V. МОДУЛ - Хирургични техники:</t>
  </si>
  <si>
    <r>
      <t xml:space="preserve"> </t>
    </r>
    <r>
      <rPr>
        <sz val="11"/>
        <color indexed="8"/>
        <rFont val="Calibri"/>
        <family val="2"/>
      </rPr>
      <t>Коремна хирургия; Ортопедия и травматология; Гръдна и сърдечна хирургия; Съдова хирургия; Гинекология; Урология; Неврохирургия; Детска хирургия; УНГ; Офталмология; Лицево-челюстна и стоматологична хирургия; Пластична и микрохирургия; Ендокринна хирургия; Амбулаторна хирургия</t>
    </r>
  </si>
  <si>
    <r>
      <t xml:space="preserve">Клинична специалност </t>
    </r>
    <r>
      <rPr>
        <b/>
        <sz val="11"/>
        <color indexed="8"/>
        <rFont val="Calibri"/>
        <family val="2"/>
      </rPr>
      <t>Педиатрия</t>
    </r>
  </si>
  <si>
    <r>
      <t xml:space="preserve">Клинична специалност </t>
    </r>
    <r>
      <rPr>
        <b/>
        <sz val="11"/>
        <color indexed="8"/>
        <rFont val="Calibri"/>
        <family val="2"/>
      </rPr>
      <t>Пневмология и фтизиатрия</t>
    </r>
  </si>
  <si>
    <t xml:space="preserve">Структура и функция на дихателната система; Болести на въздушните пътища; Торакални тумори; Нетуберкулозни дихателни инфекции; Туберкулоза; </t>
  </si>
  <si>
    <t>Туберкулоза; Белодробни съдови болести; Професионални и причинени от околната среда белодробни болести; Дифузни интерстициални болести; Ятрогенни болести; Остро увреждане</t>
  </si>
  <si>
    <t>Дихателна недостатъчност; Болести на плеврата; Болести на гръдната стена, респираторните мускули и диафрагмата; Медиастинални болести /без тумори/; Белодробни прояви на системни/извънбелодробни болести; Наследствени болести и нарушения в развитието; Дихателни болести и бременност</t>
  </si>
  <si>
    <t>Алергични болести /Ig E медиирани; Еозинофилни болести; Болести причинени от нарушения в съня; Имунодефицитни състояния; Редки белодробни болести; Симптоми и прояви на белодробните болести</t>
  </si>
  <si>
    <t>Функционално изследване на дишането; Други процедури; Съвместно извършвани дейности; Лечебни методи и превантивни дейности; Основни умения;  Компетентност в други специалности; Познания за специалности свързани с белодробната медицина; Други области свързани с белодробната медицина</t>
  </si>
  <si>
    <r>
      <t xml:space="preserve">Клинична специалност </t>
    </r>
    <r>
      <rPr>
        <b/>
        <sz val="11"/>
        <color indexed="8"/>
        <rFont val="Calibri"/>
        <family val="2"/>
      </rPr>
      <t>Ревматология</t>
    </r>
  </si>
  <si>
    <t>Анатомия и физиология на опорно-двигателния апарат; Ревматични болести-Класификация, етиология, патогенеза; Принципи на диагностика на ревматичните болести; Основни принципи за общо и локално лечение на ревматичните болести; Възпалителни ставни заболявания; Системни заболявания на съедини-телната тъкан; Артрити, свързани с инфекции</t>
  </si>
  <si>
    <t> Остеоартроза; Артропатии, причинени от микро-кристали; Мекотъканен ревматизъм; Заболявания на костите; Туморни заболявания на ОДА и паранеобластни синдроми; Физиотерапия и рехабилитация при ревматично болните; Показания за хирургично лечение;  Медицински стандарт по ревматология за Р България, изисквания на НЗОК за дейности по ревматология.</t>
  </si>
  <si>
    <t> Диспансеризация на пациенти с ревматологични заболявания-качество и дейности; Указания на европейската лига по ревматология за диагностика и лечение на ревматичните болести;  Експертиза на временната нетрудоспособност;  Обучение на медицинските специалисти и създаване на екип при лечението на ревматично-болните</t>
  </si>
  <si>
    <t xml:space="preserve">Семинар по остеопороза; Семинар по системен лупус; Семинар по остеоартроза </t>
  </si>
  <si>
    <t>Семинар по системни  автоинфламаторни  и редки болести; Семинар по системни васкулити; Семинар по вътреставна диагностика и лечение на ревматичните болести; Семинар за биологична лечение на ревматичните болести</t>
  </si>
  <si>
    <r>
      <t xml:space="preserve">Клинична специалност </t>
    </r>
    <r>
      <rPr>
        <b/>
        <sz val="11"/>
        <color indexed="8"/>
        <rFont val="Calibri"/>
        <family val="2"/>
      </rPr>
      <t>Съдова хирургия</t>
    </r>
  </si>
  <si>
    <t xml:space="preserve">Анатомия и физиология на ССС; Изследване на съдово болен; Етиопатогенеза на съдовите заболявания; Принципи на диагностика на съдовите заболявания; </t>
  </si>
  <si>
    <t>Основни принципи на лечение на съдовите заболявания; Консервативно медикаментозно лечение на съдовите заболявания; Оперативни методи за лечение на съдовите заболявания</t>
  </si>
  <si>
    <t xml:space="preserve">Етиопатогенеза на артериалните заболявания; Атеросклероза; Съдови аномалии; Възпалителни съдови заболявания; Остра артериална непроходимост на крайниците </t>
  </si>
  <si>
    <t>Остра артериална непроходимост на висцералните артерии; Артериална травма; Хронична артериална непроходимост на крайниците; Съвременни принципи на консервативното лечение на ХАНК.</t>
  </si>
  <si>
    <t xml:space="preserve">Основи на хирургията; Травматизъм.Хирургична рана; Хирургична инфекция; Хирургични заболявания на глава и шия </t>
  </si>
  <si>
    <t>Хирургични заболявания на млечни жлези; Хирургични заболявания на стомашно чревния тракт; Гнойно септична хирургия</t>
  </si>
  <si>
    <t>Етиопатогенеза на венозните и лимфните заболявания; Остра венозна непроходимост, Хронична венозна недостатъчност; Съвременни тенденции в оперативното лечение на съдовите заболявания.</t>
  </si>
  <si>
    <t>Основни съдовохирургични процедури и съдови трансплантати; Ендоваскуларна хирургия</t>
  </si>
  <si>
    <t>Постоперативни усложнения след съдово-реконструктивни интервенции; Хибридна зала.Хибридна хирургия; Наблюдение, рехабилитация и хигиенно-диетичен режим при съдов болен</t>
  </si>
  <si>
    <r>
      <t xml:space="preserve">Клинична специалност </t>
    </r>
    <r>
      <rPr>
        <b/>
        <sz val="11"/>
        <color indexed="8"/>
        <rFont val="Calibri"/>
        <family val="2"/>
      </rPr>
      <t>Трансфузионна хематология</t>
    </r>
  </si>
  <si>
    <t xml:space="preserve">Промоция на доброволно , безвъзмездно кръводаряване; Организация , планиране и информационно осигуряване; Организация на кръвопреливането; Система за качество в трансфузионната практика </t>
  </si>
  <si>
    <t>Вземане на кръв и кръвни съставки; Преработка на кръв; Съхранение и дистрибуция на кръвни съставки</t>
  </si>
  <si>
    <t>Мониториране на пациент с кранио-церебрална травма;ИЛ при миастения гравис, ЛАС, синдром на Guillain Barre, невроинфекции;Интензивно лечение при остро разтройство на ендокринните функции. Диабетна кетоацидоза; хипогликемия; адисонова криза; хиперкалциемия, хипокалциемия, тиреотоксична криза;ИЛ при остра бъбречна недостатъчност;ИЛ при остра чернодробна недостатъчност;ИЛ при полиорганна недостатъчност;ИЛ при остри разтройства на храносмилателната система;Обезболяване в спешната медицина;Организация, оборудване и методи на интензивното лечение и реанимацията</t>
  </si>
  <si>
    <t>Хипертонична криза;ЕКГ и Ехо КГ диагностика;Нестабилна стенокардия;Инфаркт на миокарда;Фибринолитична терапия;Кардиогенен шок;Аритмии;Тахикардии;Брадикардии;Антиаритмична терапия;Екстракорпорални пейсмейкъри;Миокардити и ендокардити;Перикардити;Кардиомиопатии;Белодробен тромбоемболизъм;Придобити клапни пороци;Сърдечна недостатъчност;Дигиталисова интоксикация;</t>
  </si>
  <si>
    <t>Мозъчни инсулти;Мозъчни аневризми и АВ малформации;Инфекциозни и възпалителни заболявания на нервната система;Преходни нарушения на мозъчното кръвообръщение;Епилепсия;Нервно-мускулни заболявания;Заболявания итравми на периферните нерви;Черепно-мозъчни травми;Мозъчен оток;Заболявания и травми на гръбначния мозък;Спешни състояния в офталмологията;Травми в офталмологията;Спешни заболявания в оториноларингологията;Спешни състояния в лицево-челюстната област;Травми в лицево-челюстната област;</t>
  </si>
  <si>
    <t>Фрактури на горния крайник;Фрактури на долния крайник, таза и гръбнака;Отворени фрактури;Конквасации на крайници. Ампутации и реплантации. Фрактури, асоцирани със съдово-нервни увреди;Луксации на ставите и фрактури…</t>
  </si>
  <si>
    <t>Наранявания на шия и шийни органи. Хеморагия от магистрални шийни кръвоносни съдове;Закрита травма на гръдния кош. Фрактури на ребра и стернум. Гръден капак. Пневмоторакс. Хемоторакс;Открити травми на гръдния кош. Открит пневмоторакс. Вентилен пневмоторакс. Пневмомедиастинум. Хемопневмоторакс;Травми на магистрални съдове, лезии, руптури. Дисекиращи аневризми;Остри възпалителни заболявания на плеврата, перикарда и медиастинума – плеврити, перикардити и медистинити.</t>
  </si>
  <si>
    <t>ІІI година</t>
  </si>
  <si>
    <t>Хемопоеза</t>
  </si>
  <si>
    <t>Общи аспекти на лабораторната практика</t>
  </si>
  <si>
    <t>Специализирани лабораторни изследвания на кръвта</t>
  </si>
  <si>
    <t>Хемостаза</t>
  </si>
  <si>
    <t>Имунохематология</t>
  </si>
  <si>
    <t xml:space="preserve">Лечение с кръвни продукти </t>
  </si>
  <si>
    <t xml:space="preserve">Реакции и усложнения след приложение на кръвни продукти . Алтернативи на трансфузионната терапия </t>
  </si>
  <si>
    <t> Неонатология – 3 ти модул</t>
  </si>
  <si>
    <t>Лекционен курс</t>
  </si>
  <si>
    <t>Диагностика на заболяванията на нос и околоносни кухини - Част 2</t>
  </si>
  <si>
    <t>Консервативно лечение на  заболяванията на нос и околоносни кухини</t>
  </si>
  <si>
    <t>Оперативно лечение на  заболяванията на слухов и вестибуларен анализатор          Част 1 и Част 2</t>
  </si>
  <si>
    <t>Анатомия на нос и околоносни кухини</t>
  </si>
  <si>
    <t>Физиология на нос и околоносни кухини</t>
  </si>
  <si>
    <t>Патофизиология на нос и околоносни кухини</t>
  </si>
  <si>
    <t>Методи на изследване на нос и околоносни кухини</t>
  </si>
  <si>
    <t>Диагностика на заболяванията на нос и околоносни кухини - Част 1</t>
  </si>
  <si>
    <t>Спешни хирургични състояния; спешни коремни и урологични състояния и синдроми</t>
  </si>
  <si>
    <t>ІІІ година</t>
  </si>
  <si>
    <t>IІ година</t>
  </si>
  <si>
    <t>Клинична нефрология</t>
  </si>
  <si>
    <t xml:space="preserve">Онкохематологични заболявания -Остри /бластни/ левкемии. Хронични левкемии - CML; CLL;Лимфоми. Плазмоцитом - морфологична и лабораторна диагноза;Левкемоидни реакции. Инфекциозна мононуклеоза, агранулоцитоза, токсодегенеративни промени и др.;Кръвосъсирване и фибринолиза - обща схема. Методи на изследване;Пресяващи коагулационни тестове-време на кървене, РТ, аРТТ, тромбиново време;Индивидуални фактори на кръвосъсирването и фибринолизата;Естествени инхибитори на кръвосъсирването и фибринолизата;Фибринолитични продукти – ФДП, д-димер и др.; Хеморагична диатеза и тромбофилия.  ДИК-синдром;Методи за лабораторен контрол на антитромботичната терапия. </t>
  </si>
  <si>
    <t xml:space="preserve">Уринообразуване;Общи свойства на урината: количество, реакция, цвят,специфично тегло, осмоларитет;Белтък в урината. Методи Видове протеинурии;Микроалбуминурия;Глюкоза в урината. Кетонни съединения в урината;Жлъчни пигменти в урината - билирубин и уробилиноген;Кръв в урината - хематурия и хемоглобинурия;Небелтъчни азотсъдържащи съединения в урината;Електролити в урината - натрий, калий, фосфор, калций, хлориди;Химични методи за откриване на бактериурия;Цитологично изследване на урина- уринен седимент;Проби за бременност;Гръбначно-мозъчна течност- химично и цитологично изследване;Ексудати и трансудати-химични и цитологични методи за изследване и разграничаване. </t>
  </si>
  <si>
    <t>Електролитна дисоциация. Киселини и основи. Електролити. Йонна сила;Водороден експонент (рН). Буферни разтвори. Окислително-редукционни процеси;Комплексни съединения. Обемен анализ;Неутрализационен анализ. Сепарационни техники;Стандартни аналитични техники.Фотометрични методи;Спектрометрични методи. Електрохимични техники;Техники за анализ на белтъци. Техники за анализ на нуклеинови киселини;Имунохимични техники. Имунологични методи използващи различни маркери;Методи за определяне на ензимна активност и субстрати;Методи за броене на кръвни клетки и частици;Лабораторни прибори и апарати. Електронна обработка на лабораторната  информация;Микроскопия.Основни принципи на геометричната оптика. Видове микроскопи;Суха химия - принцип, приложение. Автоматични анализатори. Експресни тестове.</t>
  </si>
  <si>
    <r>
      <t xml:space="preserve">Клинична специалност </t>
    </r>
    <r>
      <rPr>
        <b/>
        <sz val="11"/>
        <color indexed="8"/>
        <rFont val="Calibri"/>
        <family val="2"/>
      </rPr>
      <t>Клинична химия</t>
    </r>
  </si>
  <si>
    <t>II.Хирургическа анатомия; Вродени аномалии и неврогенно обусловени заболявания на опорно-двигателния апарат</t>
  </si>
  <si>
    <t>III.Заболявания на опорно-двигателния апарат</t>
  </si>
  <si>
    <t>IV.Травматични увреди и заболявания на опорно-двигателния апарат</t>
  </si>
  <si>
    <t>Общи принципи при трансплантация на тъкани; Анатомия, хистология, физиология и биохимия на костната, хрущялната, мускулната, фиброзната и нервната тъкан</t>
  </si>
  <si>
    <t>Интензивно лечение при болни с респираторни нарушения; Интензивно лечение при болни със сърдечни и съдови нарушения; Интензивно лечение при болни с бъбречни нарушения; Интензивно лечение при болни със стомашно-чревни,чернодробни и панкреатични заболявания; Интензивно лечение при болни с ендокринни отклонения; Интензивно лечение при интоксикация; Интензивно лечение при АГ – заболявания; Интензивно лечение при хирургични болни; Интензивно лечение в детската възраст; Интензивно лечение при болни с неврологични нарушения; Медико-етични и деонтологични аспекти на специалността</t>
  </si>
  <si>
    <r>
      <t xml:space="preserve">Клинична специалност </t>
    </r>
    <r>
      <rPr>
        <b/>
        <sz val="11"/>
        <color indexed="8"/>
        <rFont val="Calibri"/>
        <family val="2"/>
      </rPr>
      <t>Вътрешни болести</t>
    </r>
  </si>
  <si>
    <r>
      <t xml:space="preserve">Клинична специалност </t>
    </r>
    <r>
      <rPr>
        <b/>
        <sz val="11"/>
        <color indexed="8"/>
        <rFont val="Calibri"/>
        <family val="2"/>
      </rPr>
      <t>Неонатология</t>
    </r>
  </si>
  <si>
    <t>История на неонатологията. Дефиниции и законова база;Организация на неонатологичната помощ. Качество на грижите в NICU. Морално етични проблеми; Перинатална физиология: плацента, амниотична течност. Патология на плацентата и плодните придатъци; Заболявания на бременната и влиянието им върху новороденото; Влияние на медикаменти приемани от майката върху плода. Акушерска анестезия и влиянието и върху плода; Първична реанимация на новороденото; Клиничен преглед на новороденото: анамнеза и обективно изследване; Адаптационен синдром; Физиологични особености и специфична патология при децата с ниска телесна маса; Ентерално и парентерално хранене; Медицински стандарт по неонатология.</t>
  </si>
  <si>
    <t>Физиология и патология на дишането. Контрол; Аномалии на дихателната система; Хиалинно-мембранна болест; Белодробни ателектази, бел. кръвоизлив; Извъналвеоларни газови колекции; Хронични белодробни заболявания; Апаратна вентирлация при новороденото; Критични сърдечни пороци при новороденото</t>
  </si>
  <si>
    <t>Неврологичен статус; Гърчов синдром в неонаталния период; Перинатална асфиксия: ХИЕ; Интравентрикуларни кръвоизливи; Функционална диагностика на ЦНС; Метаболитни синдроми с церебрална симптоматика; Аномалии на ЦНС; Късно проследяване на психомоторното развитие</t>
  </si>
  <si>
    <t>Имунология в неонаталния периодИнфекциозна патология в неонаталния периодЕлектролитни и метаболитни проблемиГенетични заболяванияХематологични проблеми у новороденотоХипербилирубинемия у новороденото</t>
  </si>
  <si>
    <r>
      <t xml:space="preserve">Клинична специалност </t>
    </r>
    <r>
      <rPr>
        <b/>
        <sz val="11"/>
        <color indexed="8"/>
        <rFont val="Calibri"/>
        <family val="2"/>
      </rPr>
      <t>Нервни болести</t>
    </r>
  </si>
  <si>
    <t>Рефлекси,сетивност,болка; Двигателна дейност; Координация на движенията.Малък мозък; Походка, синкинезии ,говор и техните разстройства; Краниални нерви</t>
  </si>
  <si>
    <t>Висши корови функции, когнитивни функции и техните разстройства; Ретикуларна формация и лимбична система.Нарушения на съзнанието; Анатомофизиология на мозъчното кръвообращение.Автономна нервна система.Симптоми на увреда; Диагностични методи в неврологията-неинвазивни и инвазивни; Топична диагностика и синдроми на увреда на нервната система.</t>
  </si>
  <si>
    <t>Заболявания на периферната нервна система; Възпалителни и демиелинизиращи заболявания на нервната система; Съдови заболявания на нервната система; Тумори и травми на нервната система; Епилепсия. Главоболие.</t>
  </si>
  <si>
    <t>Дегенеративни хередитарни и мускулни заболявания на нервната система; Заболявания на автономната НС. Увревдания при соматични,ендокринни, професионални заболявания; Нарушения в развитието на нервната система; Неврохирургия.Тумори и травми на нервната система; Психиатрия</t>
  </si>
  <si>
    <t>Невроофталмология; Невроотология; Ликворология; Невропсихология; Физиотерапия на неврологичните заболявания</t>
  </si>
  <si>
    <t>Спешна неврология; Съдови заболявания на нервната система; Заболявания на периферната нервна система</t>
  </si>
  <si>
    <r>
      <t xml:space="preserve">Клинична специалност </t>
    </r>
    <r>
      <rPr>
        <b/>
        <sz val="11"/>
        <color indexed="8"/>
        <rFont val="Calibri"/>
        <family val="2"/>
      </rPr>
      <t>Обща медицина</t>
    </r>
  </si>
  <si>
    <t>І МОДУЛ - Устройство,хигиена и организация на работата в опер.блок:</t>
  </si>
  <si>
    <t>Прах в работната среда - 16 ч.</t>
  </si>
  <si>
    <t>Диагностика на заболяванията на ларинкс и шия – Част 2</t>
  </si>
  <si>
    <r>
      <t xml:space="preserve">Клинична специалност </t>
    </r>
    <r>
      <rPr>
        <b/>
        <sz val="11"/>
        <color indexed="8"/>
        <rFont val="Calibri"/>
        <family val="2"/>
      </rPr>
      <t>Неврохирургия</t>
    </r>
  </si>
  <si>
    <t>Топографска анатомия на череп , гл.моз. , гр.стълб , гр. Моз.</t>
  </si>
  <si>
    <t>Анатомия , топографска анатомия , физиология и клин. Синдроми</t>
  </si>
  <si>
    <t>Невротравматология - ЧМТ</t>
  </si>
  <si>
    <t>Супратенториални тумори</t>
  </si>
  <si>
    <t>Инфратенториални тумори</t>
  </si>
  <si>
    <t>Орбитални , краниоорбитални тумори</t>
  </si>
  <si>
    <t>Гръбначно - мозъчни тумори</t>
  </si>
  <si>
    <t>Тумори в детска възраст</t>
  </si>
  <si>
    <t>Кръвоснабдяване на гл. и гр.моз.с-ми при нарушаване на кръвоснабдяването</t>
  </si>
  <si>
    <t>Ликворна с-ма синдроми;Ендоскопска анатомия на ликворните пространства;Съдебномедицински аспекти</t>
  </si>
  <si>
    <t>I Модул: Паразити и паразитизъм. Биология и екология на причинителите. Взаимоотношение: гостоприемник - паразит.</t>
  </si>
  <si>
    <r>
      <t xml:space="preserve">Клинична специалност </t>
    </r>
    <r>
      <rPr>
        <b/>
        <sz val="11"/>
        <color indexed="8"/>
        <rFont val="Calibri"/>
        <family val="2"/>
      </rPr>
      <t>Микробиология</t>
    </r>
  </si>
  <si>
    <r>
      <t xml:space="preserve">Приложение </t>
    </r>
    <r>
      <rPr>
        <sz val="11"/>
        <color indexed="8"/>
        <rFont val="Calibri"/>
        <family val="2"/>
      </rPr>
      <t>№ 4 към Договор ......................./.................г.</t>
    </r>
  </si>
  <si>
    <t>План-справка по чл. 6, т.1 от Договор .............................</t>
  </si>
  <si>
    <r>
      <t xml:space="preserve">Клинична специалност </t>
    </r>
    <r>
      <rPr>
        <b/>
        <sz val="11"/>
        <color indexed="8"/>
        <rFont val="Calibri"/>
        <family val="2"/>
      </rPr>
      <t>Гръдна хирургия</t>
    </r>
  </si>
  <si>
    <t>Такса (в лв.), определена от висшето училище/ВМА по реда на чл. 40, ал. 1 и ал. 2 на Наредба № 1 от 22.01.2015г.   01.01.2019</t>
  </si>
  <si>
    <t>Диагностични методи в торакалната хирургия - видове, показания, техника, усложнения; Топографска анатомия на гръдната стена, ГДП, артериалните и венозните съдове, белодробните хилуси, медиастинума и медиастиналните структури.</t>
  </si>
  <si>
    <t>Техника на лобектомия, билобектомия, сегментектомия, полисегментектомия, пулмонектомия, атипични белодробни резекции; Интраоперативни усложнения; Следоперативни усложнения.</t>
  </si>
  <si>
    <t>Гръдни, комбинирани и съчетани травми; ВАТС, торакотомия - показания.</t>
  </si>
  <si>
    <t>Доброкачествени и злокачествени тумори на гръдната стена, белия дроб и медиастинума; Първични и метастатични тумори; Ехинокок на белия дроб.</t>
  </si>
  <si>
    <t>Белодробен абсцес и гангрена, бронхиектазна болест, белодробни микози, остър и хроничен емпием на плеврата, белодробна туберкулоза, остри медиастинити.</t>
  </si>
  <si>
    <t>Травми, изгаряния, доброкачествени и злокачествени тумори на хранопровода; Ахалазия.</t>
  </si>
  <si>
    <t>IІI година</t>
  </si>
  <si>
    <t>Обучение по бронхология.</t>
  </si>
  <si>
    <t>Торакална онкология.</t>
  </si>
  <si>
    <t>Сърдечна хирургия.</t>
  </si>
  <si>
    <t>Хранопроводна гръдна хирургия.</t>
  </si>
  <si>
    <t>Детска гръдна хирургия.</t>
  </si>
  <si>
    <t>Съдова хирургия.</t>
  </si>
  <si>
    <t>Основи на хирургията; Травматизъм. Хирургична рана; Хирургична инфекция; Хирургични заболявания на глава и шия.</t>
  </si>
  <si>
    <t>Хирургични заболявания на млечни жлези; Хирургични заболявания на стомашно-чревния тракт; Гнойно-септична хирургия.</t>
  </si>
  <si>
    <t>Ортопедия и травматология.</t>
  </si>
  <si>
    <t>Урология.</t>
  </si>
  <si>
    <t>Пластично-възстановителна хирургия.</t>
  </si>
  <si>
    <t>Детска хирургия.</t>
  </si>
  <si>
    <t>Хирургични заболявания на черен дроб, жлъчна система, панкреас и далак; Остър хирургичен корем.</t>
  </si>
  <si>
    <t>Неклинична специалност- Епидемиология на инфекциозните болести (теоретично обучение- 2 месеца)</t>
  </si>
  <si>
    <t>Такса, определена от висшето училище/ВМА по реда на чл. 40, ал. 1 и ал. 2 на Наредба № 1 от 22.01.2015г.    МРЗ - 560.00</t>
  </si>
  <si>
    <t>1. Обща епидемиология и епидемиологична статистика</t>
  </si>
  <si>
    <t>2. Имунопрофилактика</t>
  </si>
  <si>
    <t>3. Дезинфекция и стерилизация. Дезинсекция. Дератизация.</t>
  </si>
  <si>
    <t>1. Епидемиология на чревните инфекции</t>
  </si>
  <si>
    <t xml:space="preserve">2. Епидемиология на инфекциите на дихателните пътища </t>
  </si>
  <si>
    <t>3. Епидемиология на трансмисивните (кръвни) инфекции</t>
  </si>
  <si>
    <t>4. Епидемиология на инфекциите на външните покривки; Болести, причинени от приони</t>
  </si>
  <si>
    <t>Модул 3. Епидемиология на вътреболнични инфекции</t>
  </si>
  <si>
    <t>Модул 4. Теоретична подготовка по др.дисциплини; 4.4.Хигиенни дисциплини</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</si>
</sst>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000"/>
    <numFmt numFmtId="173" formatCode="0.0000"/>
    <numFmt numFmtId="174" formatCode="0.000"/>
    <numFmt numFmtId="175" formatCode="0.0"/>
    <numFmt numFmtId="176" formatCode="0.00000000"/>
    <numFmt numFmtId="177" formatCode="0.0000000"/>
    <numFmt numFmtId="178" formatCode="0.0000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s>
  <fonts count="41">
    <font>
      <sz val="11"/>
      <color indexed="8"/>
      <name val="Calibri"/>
      <family val="2"/>
    </font>
    <font>
      <sz val="11"/>
      <color indexed="8"/>
      <name val="Times New Roman"/>
      <family val="1"/>
    </font>
    <font>
      <sz val="8"/>
      <name val="Calibri"/>
      <family val="2"/>
    </font>
    <font>
      <b/>
      <sz val="11"/>
      <color indexed="8"/>
      <name val="Times New Roman"/>
      <family val="1"/>
    </font>
    <font>
      <sz val="12"/>
      <color indexed="8"/>
      <name val="Times New Roman"/>
      <family val="1"/>
    </font>
    <font>
      <b/>
      <sz val="11"/>
      <color indexed="8"/>
      <name val="Calibri"/>
      <family val="2"/>
    </font>
    <font>
      <b/>
      <sz val="11"/>
      <name val="Calibri"/>
      <family val="2"/>
    </font>
    <font>
      <sz val="11"/>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right/>
      <top/>
      <bottom style="thin"/>
    </border>
    <border>
      <left style="thin"/>
      <right style="medium"/>
      <top>
        <color indexed="63"/>
      </top>
      <bottom>
        <color indexed="63"/>
      </bottom>
    </border>
    <border>
      <left/>
      <right style="thin"/>
      <top style="medium"/>
      <bottom style="medium"/>
    </border>
    <border>
      <left style="thin"/>
      <right/>
      <top style="medium"/>
      <bottom style="medium"/>
    </border>
    <border>
      <left style="thin"/>
      <right/>
      <top>
        <color indexed="63"/>
      </top>
      <bottom style="thin"/>
    </border>
    <border>
      <left style="thin"/>
      <right/>
      <top style="thin"/>
      <bottom style="thin"/>
    </border>
    <border>
      <left>
        <color indexed="63"/>
      </left>
      <right style="thin"/>
      <top>
        <color indexed="63"/>
      </top>
      <bottom style="thin"/>
    </border>
    <border>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color indexed="63"/>
      </top>
      <bottom style="mediu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right style="thin"/>
      <top style="medium"/>
      <bottom/>
    </border>
    <border>
      <left style="thin"/>
      <right style="medium"/>
      <top style="medium"/>
      <bottom>
        <color indexed="63"/>
      </bottom>
    </border>
    <border>
      <left style="medium"/>
      <right style="thin"/>
      <top style="medium"/>
      <bottom style="thin"/>
    </border>
    <border>
      <left style="medium"/>
      <right/>
      <top style="medium"/>
      <bottom/>
    </border>
    <border>
      <left/>
      <right style="medium"/>
      <top style="medium"/>
      <bottom/>
    </border>
    <border>
      <left style="medium"/>
      <right/>
      <top>
        <color indexed="63"/>
      </top>
      <bottom style="thin"/>
    </border>
    <border>
      <left>
        <color indexed="63"/>
      </left>
      <right style="medium"/>
      <top>
        <color indexed="63"/>
      </top>
      <bottom style="thin"/>
    </border>
    <border>
      <left/>
      <right>
        <color indexed="63"/>
      </right>
      <top style="medium"/>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44">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right" vertical="center" wrapText="1"/>
    </xf>
    <xf numFmtId="0" fontId="1" fillId="0" borderId="0" xfId="0" applyFont="1" applyAlignment="1">
      <alignment/>
    </xf>
    <xf numFmtId="0" fontId="1" fillId="0" borderId="0" xfId="0" applyFont="1" applyAlignment="1">
      <alignment horizontal="right"/>
    </xf>
    <xf numFmtId="0" fontId="1" fillId="0" borderId="0" xfId="0" applyFont="1" applyFill="1" applyAlignment="1">
      <alignment horizontal="right"/>
    </xf>
    <xf numFmtId="2" fontId="1"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xf>
    <xf numFmtId="2" fontId="1" fillId="0" borderId="0" xfId="0" applyNumberFormat="1" applyFont="1" applyFill="1" applyBorder="1" applyAlignment="1">
      <alignment horizontal="right" vertical="center" wrapText="1"/>
    </xf>
    <xf numFmtId="2" fontId="1" fillId="0" borderId="0" xfId="0" applyNumberFormat="1" applyFont="1" applyBorder="1" applyAlignment="1">
      <alignment horizontal="right" vertical="center" wrapText="1"/>
    </xf>
    <xf numFmtId="0" fontId="3" fillId="0" borderId="0" xfId="0" applyFont="1" applyBorder="1" applyAlignment="1">
      <alignment horizontal="center"/>
    </xf>
    <xf numFmtId="0" fontId="3" fillId="0" borderId="0" xfId="0" applyFont="1" applyBorder="1" applyAlignment="1">
      <alignment horizontal="left" vertical="center" wrapText="1"/>
    </xf>
    <xf numFmtId="2" fontId="3" fillId="0" borderId="0" xfId="0" applyNumberFormat="1" applyFont="1" applyBorder="1" applyAlignment="1">
      <alignment horizontal="right" vertical="center" wrapText="1"/>
    </xf>
    <xf numFmtId="0" fontId="1" fillId="0" borderId="0" xfId="0" applyFont="1" applyBorder="1" applyAlignment="1">
      <alignment horizontal="center" vertical="center"/>
    </xf>
    <xf numFmtId="0" fontId="1" fillId="0" borderId="0" xfId="55" applyFont="1">
      <alignment/>
      <protection/>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5" fillId="0" borderId="0" xfId="0" applyFont="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left" vertical="center" wrapText="1"/>
    </xf>
    <xf numFmtId="1" fontId="5" fillId="33" borderId="11" xfId="0" applyNumberFormat="1" applyFont="1" applyFill="1" applyBorder="1" applyAlignment="1">
      <alignment horizontal="center" vertical="center" wrapText="1"/>
    </xf>
    <xf numFmtId="2" fontId="5" fillId="33" borderId="12" xfId="0" applyNumberFormat="1" applyFont="1" applyFill="1" applyBorder="1" applyAlignment="1">
      <alignment horizontal="right" vertical="center" wrapText="1"/>
    </xf>
    <xf numFmtId="0" fontId="5" fillId="34" borderId="13" xfId="0" applyFont="1" applyFill="1" applyBorder="1" applyAlignment="1">
      <alignment/>
    </xf>
    <xf numFmtId="0" fontId="5" fillId="34" borderId="14" xfId="0" applyFont="1" applyFill="1" applyBorder="1" applyAlignment="1">
      <alignment/>
    </xf>
    <xf numFmtId="1" fontId="5" fillId="34" borderId="14" xfId="0" applyNumberFormat="1" applyFont="1" applyFill="1" applyBorder="1" applyAlignment="1">
      <alignment horizontal="center"/>
    </xf>
    <xf numFmtId="2" fontId="5" fillId="34" borderId="15" xfId="0" applyNumberFormat="1" applyFont="1" applyFill="1" applyBorder="1" applyAlignment="1">
      <alignment/>
    </xf>
    <xf numFmtId="0" fontId="5" fillId="33" borderId="11" xfId="0" applyFont="1" applyFill="1" applyBorder="1" applyAlignment="1">
      <alignment horizontal="left" vertical="center"/>
    </xf>
    <xf numFmtId="0" fontId="5" fillId="33" borderId="11" xfId="0" applyFont="1" applyFill="1" applyBorder="1" applyAlignment="1">
      <alignment horizontal="left"/>
    </xf>
    <xf numFmtId="0" fontId="5" fillId="33" borderId="10" xfId="0" applyFont="1" applyFill="1" applyBorder="1" applyAlignment="1">
      <alignment horizontal="center"/>
    </xf>
    <xf numFmtId="0" fontId="5" fillId="33" borderId="10" xfId="0" applyFont="1" applyFill="1" applyBorder="1" applyAlignment="1">
      <alignment horizontal="center" vertical="center"/>
    </xf>
    <xf numFmtId="0" fontId="5" fillId="0" borderId="0" xfId="0" applyFont="1" applyFill="1" applyAlignment="1">
      <alignment/>
    </xf>
    <xf numFmtId="1" fontId="5" fillId="33" borderId="11" xfId="0" applyNumberFormat="1" applyFont="1" applyFill="1" applyBorder="1" applyAlignment="1">
      <alignment horizontal="center"/>
    </xf>
    <xf numFmtId="2" fontId="5" fillId="33" borderId="12" xfId="0" applyNumberFormat="1" applyFont="1" applyFill="1" applyBorder="1" applyAlignment="1">
      <alignment horizontal="right"/>
    </xf>
    <xf numFmtId="1" fontId="5" fillId="33" borderId="11" xfId="0" applyNumberFormat="1" applyFont="1" applyFill="1" applyBorder="1" applyAlignment="1">
      <alignment horizontal="center" vertical="center"/>
    </xf>
    <xf numFmtId="0" fontId="5" fillId="34" borderId="13" xfId="0" applyFont="1" applyFill="1" applyBorder="1" applyAlignment="1">
      <alignment horizontal="center" vertical="center"/>
    </xf>
    <xf numFmtId="1" fontId="5" fillId="34" borderId="14" xfId="0" applyNumberFormat="1" applyFont="1" applyFill="1" applyBorder="1" applyAlignment="1">
      <alignment horizontal="center" vertical="center"/>
    </xf>
    <xf numFmtId="2" fontId="5" fillId="34" borderId="15" xfId="0" applyNumberFormat="1" applyFont="1" applyFill="1" applyBorder="1" applyAlignment="1">
      <alignment horizontal="right" vertical="center"/>
    </xf>
    <xf numFmtId="0" fontId="6" fillId="33" borderId="10" xfId="0" applyFont="1" applyFill="1" applyBorder="1" applyAlignment="1">
      <alignment horizontal="center"/>
    </xf>
    <xf numFmtId="0" fontId="6" fillId="33" borderId="11" xfId="0" applyFont="1" applyFill="1" applyBorder="1" applyAlignment="1">
      <alignment horizontal="left"/>
    </xf>
    <xf numFmtId="0" fontId="7" fillId="0" borderId="10" xfId="0" applyFont="1" applyBorder="1" applyAlignment="1">
      <alignment horizontal="center" vertical="center"/>
    </xf>
    <xf numFmtId="0" fontId="7" fillId="0" borderId="11" xfId="0" applyFont="1" applyBorder="1" applyAlignment="1">
      <alignment horizontal="left" vertical="center" wrapText="1"/>
    </xf>
    <xf numFmtId="1" fontId="7" fillId="0" borderId="11" xfId="0" applyNumberFormat="1" applyFont="1" applyBorder="1" applyAlignment="1">
      <alignment horizontal="center"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left" vertical="center"/>
    </xf>
    <xf numFmtId="1" fontId="7" fillId="0" borderId="11" xfId="0" applyNumberFormat="1" applyFont="1" applyBorder="1" applyAlignment="1">
      <alignment horizontal="center" vertical="center"/>
    </xf>
    <xf numFmtId="0" fontId="7" fillId="33" borderId="10" xfId="0" applyFont="1" applyFill="1" applyBorder="1" applyAlignment="1">
      <alignment horizontal="center" vertical="center"/>
    </xf>
    <xf numFmtId="2" fontId="5" fillId="33" borderId="11" xfId="0" applyNumberFormat="1" applyFont="1" applyFill="1" applyBorder="1" applyAlignment="1">
      <alignment horizontal="right" vertical="center" wrapText="1"/>
    </xf>
    <xf numFmtId="0" fontId="5" fillId="0" borderId="11" xfId="0" applyFont="1" applyBorder="1" applyAlignment="1">
      <alignment horizontal="left" vertical="center" wrapText="1"/>
    </xf>
    <xf numFmtId="0" fontId="5" fillId="0" borderId="11" xfId="55" applyFont="1" applyFill="1" applyBorder="1" applyAlignment="1">
      <alignment horizontal="left" vertical="center" wrapText="1"/>
      <protection/>
    </xf>
    <xf numFmtId="0" fontId="5" fillId="33" borderId="11" xfId="55" applyFont="1" applyFill="1" applyBorder="1" applyAlignment="1">
      <alignment horizontal="left" vertical="center" wrapText="1"/>
      <protection/>
    </xf>
    <xf numFmtId="1" fontId="5" fillId="33" borderId="11" xfId="55" applyNumberFormat="1"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5" fillId="33" borderId="11" xfId="0" applyFont="1" applyFill="1" applyBorder="1" applyAlignment="1">
      <alignment horizontal="center" vertical="center"/>
    </xf>
    <xf numFmtId="2" fontId="5" fillId="33" borderId="12" xfId="0" applyNumberFormat="1" applyFont="1" applyFill="1" applyBorder="1" applyAlignment="1">
      <alignment horizontal="right" vertical="center"/>
    </xf>
    <xf numFmtId="1" fontId="7" fillId="0"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5" fillId="33" borderId="11" xfId="0" applyFont="1" applyFill="1" applyBorder="1" applyAlignment="1">
      <alignment horizontal="center"/>
    </xf>
    <xf numFmtId="0" fontId="5" fillId="33" borderId="11" xfId="0" applyFont="1" applyFill="1" applyBorder="1" applyAlignment="1">
      <alignment horizontal="center" vertical="center" wrapText="1"/>
    </xf>
    <xf numFmtId="0" fontId="5" fillId="34" borderId="13" xfId="0" applyFont="1" applyFill="1" applyBorder="1" applyAlignment="1">
      <alignment horizontal="center"/>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5" fillId="33" borderId="21" xfId="0" applyFont="1" applyFill="1" applyBorder="1" applyAlignment="1">
      <alignment/>
    </xf>
    <xf numFmtId="0" fontId="5" fillId="33" borderId="20" xfId="0" applyFont="1" applyFill="1" applyBorder="1" applyAlignment="1">
      <alignment horizontal="center" vertical="center" wrapText="1"/>
    </xf>
    <xf numFmtId="0" fontId="5" fillId="33" borderId="22" xfId="0" applyFont="1" applyFill="1" applyBorder="1" applyAlignment="1">
      <alignment horizontal="right"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4" xfId="0" applyFont="1" applyBorder="1" applyAlignment="1">
      <alignment horizontal="left" vertical="center" wrapText="1"/>
    </xf>
    <xf numFmtId="0" fontId="0" fillId="0" borderId="24" xfId="0" applyFont="1" applyBorder="1" applyAlignment="1">
      <alignment horizontal="center" vertical="center"/>
    </xf>
    <xf numFmtId="2" fontId="0" fillId="0" borderId="25" xfId="0" applyNumberFormat="1" applyFont="1" applyBorder="1" applyAlignment="1">
      <alignment horizontal="right" vertical="center" wrapText="1"/>
    </xf>
    <xf numFmtId="0" fontId="0" fillId="0" borderId="11" xfId="0" applyFont="1" applyBorder="1" applyAlignment="1">
      <alignment vertical="center" wrapText="1"/>
    </xf>
    <xf numFmtId="0" fontId="0" fillId="0" borderId="11" xfId="0" applyFont="1" applyBorder="1" applyAlignment="1">
      <alignment horizontal="center" vertical="center"/>
    </xf>
    <xf numFmtId="2" fontId="0" fillId="0" borderId="12" xfId="0" applyNumberFormat="1" applyFont="1" applyBorder="1" applyAlignment="1">
      <alignment horizontal="right" vertical="center" wrapText="1"/>
    </xf>
    <xf numFmtId="0" fontId="0" fillId="0" borderId="11" xfId="0" applyFont="1" applyBorder="1" applyAlignment="1">
      <alignment wrapText="1"/>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wrapText="1"/>
    </xf>
    <xf numFmtId="2" fontId="0" fillId="0" borderId="27" xfId="0" applyNumberFormat="1" applyFont="1" applyBorder="1" applyAlignment="1">
      <alignment horizontal="right" vertical="center" wrapText="1"/>
    </xf>
    <xf numFmtId="0" fontId="0" fillId="33" borderId="19" xfId="0" applyFont="1" applyFill="1" applyBorder="1" applyAlignment="1">
      <alignment/>
    </xf>
    <xf numFmtId="0" fontId="5" fillId="33" borderId="20" xfId="0" applyFont="1" applyFill="1" applyBorder="1" applyAlignment="1">
      <alignment/>
    </xf>
    <xf numFmtId="0" fontId="5" fillId="33" borderId="20" xfId="0" applyFont="1" applyFill="1" applyBorder="1" applyAlignment="1">
      <alignment horizontal="center"/>
    </xf>
    <xf numFmtId="0" fontId="5" fillId="33" borderId="22" xfId="0" applyFont="1" applyFill="1" applyBorder="1" applyAlignment="1">
      <alignment horizontal="right"/>
    </xf>
    <xf numFmtId="0" fontId="0"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wrapText="1"/>
    </xf>
    <xf numFmtId="2" fontId="0" fillId="0" borderId="25" xfId="0" applyNumberFormat="1" applyFont="1" applyFill="1" applyBorder="1" applyAlignment="1">
      <alignment horizontal="right" vertical="center" wrapText="1"/>
    </xf>
    <xf numFmtId="0" fontId="0" fillId="0" borderId="11" xfId="0" applyFont="1" applyFill="1" applyBorder="1" applyAlignment="1">
      <alignment horizontal="center" vertical="center"/>
    </xf>
    <xf numFmtId="0" fontId="0" fillId="0" borderId="11" xfId="0" applyFont="1" applyFill="1" applyBorder="1" applyAlignment="1">
      <alignment wrapText="1"/>
    </xf>
    <xf numFmtId="2" fontId="0" fillId="0" borderId="12" xfId="0" applyNumberFormat="1" applyFont="1" applyFill="1" applyBorder="1" applyAlignment="1">
      <alignment horizontal="right" vertical="center" wrapText="1"/>
    </xf>
    <xf numFmtId="0" fontId="0" fillId="0" borderId="16" xfId="0" applyFont="1" applyFill="1" applyBorder="1" applyAlignment="1">
      <alignment horizontal="center" vertical="center"/>
    </xf>
    <xf numFmtId="0" fontId="0" fillId="0" borderId="16" xfId="0" applyFont="1" applyFill="1" applyBorder="1" applyAlignment="1">
      <alignment horizontal="left" vertical="center" wrapText="1"/>
    </xf>
    <xf numFmtId="2" fontId="0" fillId="0" borderId="27" xfId="0" applyNumberFormat="1" applyFont="1" applyFill="1" applyBorder="1" applyAlignment="1">
      <alignment horizontal="right" vertical="center" wrapText="1"/>
    </xf>
    <xf numFmtId="0" fontId="5" fillId="34" borderId="28" xfId="0" applyFont="1" applyFill="1" applyBorder="1" applyAlignment="1">
      <alignment/>
    </xf>
    <xf numFmtId="0" fontId="5" fillId="34" borderId="21" xfId="0" applyFont="1" applyFill="1" applyBorder="1" applyAlignment="1">
      <alignment/>
    </xf>
    <xf numFmtId="1" fontId="5" fillId="34" borderId="21" xfId="0" applyNumberFormat="1" applyFont="1" applyFill="1" applyBorder="1" applyAlignment="1">
      <alignment horizontal="center"/>
    </xf>
    <xf numFmtId="2" fontId="5" fillId="34" borderId="29" xfId="0" applyNumberFormat="1" applyFont="1" applyFill="1" applyBorder="1" applyAlignment="1">
      <alignment/>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1" fontId="0" fillId="0" borderId="11"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Alignment="1">
      <alignment horizontal="right"/>
    </xf>
    <xf numFmtId="0" fontId="0" fillId="0" borderId="0" xfId="0" applyFont="1" applyFill="1" applyAlignment="1">
      <alignment/>
    </xf>
    <xf numFmtId="0" fontId="0" fillId="0" borderId="11" xfId="0" applyFont="1" applyBorder="1" applyAlignment="1">
      <alignment vertical="center"/>
    </xf>
    <xf numFmtId="0" fontId="0" fillId="33" borderId="10" xfId="0" applyFont="1" applyFill="1" applyBorder="1" applyAlignment="1">
      <alignment horizontal="center" vertical="center" wrapText="1"/>
    </xf>
    <xf numFmtId="0" fontId="0" fillId="0" borderId="11" xfId="0" applyFont="1" applyBorder="1" applyAlignment="1">
      <alignment/>
    </xf>
    <xf numFmtId="0" fontId="0" fillId="33" borderId="10" xfId="0" applyFont="1" applyFill="1" applyBorder="1" applyAlignment="1">
      <alignment horizontal="center" vertical="center"/>
    </xf>
    <xf numFmtId="0" fontId="0" fillId="0" borderId="10" xfId="0" applyFont="1" applyBorder="1" applyAlignment="1">
      <alignment horizontal="center"/>
    </xf>
    <xf numFmtId="0" fontId="0" fillId="33" borderId="10" xfId="0" applyFont="1" applyFill="1" applyBorder="1" applyAlignment="1">
      <alignment horizontal="center"/>
    </xf>
    <xf numFmtId="0" fontId="0" fillId="0" borderId="11" xfId="0" applyFont="1" applyFill="1" applyBorder="1" applyAlignment="1">
      <alignment/>
    </xf>
    <xf numFmtId="0" fontId="0" fillId="0" borderId="0" xfId="0" applyFont="1" applyFill="1" applyAlignment="1">
      <alignment horizontal="left" vertical="center" wrapText="1"/>
    </xf>
    <xf numFmtId="0" fontId="0" fillId="0" borderId="0" xfId="0" applyFont="1" applyFill="1" applyAlignment="1">
      <alignment horizontal="right" vertical="center" wrapText="1"/>
    </xf>
    <xf numFmtId="1" fontId="0" fillId="0" borderId="11" xfId="0" applyNumberFormat="1" applyFont="1" applyFill="1" applyBorder="1" applyAlignment="1">
      <alignment horizontal="center" vertical="center"/>
    </xf>
    <xf numFmtId="0" fontId="0" fillId="33" borderId="11" xfId="0" applyFont="1" applyFill="1" applyBorder="1" applyAlignment="1">
      <alignment horizontal="left" vertical="center" wrapText="1"/>
    </xf>
    <xf numFmtId="0" fontId="0" fillId="33" borderId="11" xfId="0" applyFont="1" applyFill="1" applyBorder="1" applyAlignment="1">
      <alignment/>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33" borderId="11"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0" fillId="0" borderId="10" xfId="55" applyFont="1" applyFill="1" applyBorder="1" applyAlignment="1">
      <alignment horizontal="center" vertical="center" wrapText="1"/>
      <protection/>
    </xf>
    <xf numFmtId="0" fontId="0" fillId="33" borderId="10" xfId="55" applyFont="1" applyFill="1" applyBorder="1" applyAlignment="1">
      <alignment horizontal="center" vertical="center" wrapText="1"/>
      <protection/>
    </xf>
    <xf numFmtId="0" fontId="0" fillId="0" borderId="11" xfId="55" applyFont="1" applyFill="1" applyBorder="1" applyAlignment="1">
      <alignment horizontal="left" vertical="center" wrapText="1"/>
      <protection/>
    </xf>
    <xf numFmtId="0" fontId="0" fillId="0" borderId="0" xfId="0" applyFont="1" applyAlignment="1">
      <alignment horizontal="right" vertical="center" wrapText="1"/>
    </xf>
    <xf numFmtId="1" fontId="0" fillId="0" borderId="11" xfId="0" applyNumberFormat="1" applyFont="1" applyBorder="1" applyAlignment="1">
      <alignment horizontal="center"/>
    </xf>
    <xf numFmtId="1" fontId="0" fillId="0" borderId="11" xfId="0" applyNumberFormat="1" applyFont="1" applyBorder="1" applyAlignment="1">
      <alignment horizontal="center" vertical="center"/>
    </xf>
    <xf numFmtId="1" fontId="0" fillId="0" borderId="14" xfId="0" applyNumberFormat="1" applyFont="1" applyBorder="1" applyAlignment="1">
      <alignment horizontal="center" vertical="center" wrapText="1"/>
    </xf>
    <xf numFmtId="2" fontId="0" fillId="0" borderId="15" xfId="0" applyNumberFormat="1" applyFont="1" applyBorder="1" applyAlignment="1">
      <alignment horizontal="right" vertical="center" wrapText="1"/>
    </xf>
    <xf numFmtId="0" fontId="0" fillId="0" borderId="11" xfId="0" applyFont="1" applyBorder="1" applyAlignment="1">
      <alignment horizontal="center"/>
    </xf>
    <xf numFmtId="1" fontId="0" fillId="0" borderId="11" xfId="0" applyNumberFormat="1" applyFont="1" applyFill="1" applyBorder="1" applyAlignment="1">
      <alignment horizontal="center" vertical="center" wrapText="1"/>
    </xf>
    <xf numFmtId="1" fontId="0" fillId="0" borderId="11" xfId="0" applyNumberFormat="1" applyFont="1" applyFill="1" applyBorder="1" applyAlignment="1">
      <alignment horizontal="center"/>
    </xf>
    <xf numFmtId="0" fontId="0" fillId="34" borderId="14" xfId="0" applyFont="1" applyFill="1" applyBorder="1" applyAlignment="1">
      <alignment/>
    </xf>
    <xf numFmtId="0" fontId="0" fillId="0" borderId="0" xfId="0" applyFont="1" applyBorder="1" applyAlignment="1">
      <alignment horizontal="left" vertical="top" wrapText="1"/>
    </xf>
    <xf numFmtId="0" fontId="0" fillId="0" borderId="30" xfId="0" applyFont="1" applyBorder="1" applyAlignment="1">
      <alignment vertical="center" wrapText="1"/>
    </xf>
    <xf numFmtId="0" fontId="5" fillId="33" borderId="20" xfId="0" applyFont="1" applyFill="1" applyBorder="1" applyAlignment="1">
      <alignment vertical="center"/>
    </xf>
    <xf numFmtId="0" fontId="0" fillId="34" borderId="13" xfId="0" applyFont="1" applyFill="1" applyBorder="1" applyAlignment="1">
      <alignment/>
    </xf>
    <xf numFmtId="2" fontId="5" fillId="34" borderId="14" xfId="0" applyNumberFormat="1" applyFont="1" applyFill="1" applyBorder="1" applyAlignment="1">
      <alignment/>
    </xf>
    <xf numFmtId="2" fontId="0" fillId="0" borderId="0" xfId="0" applyNumberFormat="1" applyFont="1" applyAlignment="1">
      <alignment/>
    </xf>
    <xf numFmtId="1" fontId="0" fillId="0" borderId="24" xfId="0" applyNumberFormat="1" applyFont="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left" vertical="center" wrapText="1"/>
    </xf>
    <xf numFmtId="1" fontId="5" fillId="33" borderId="20" xfId="0" applyNumberFormat="1" applyFont="1" applyFill="1" applyBorder="1" applyAlignment="1">
      <alignment horizontal="center" vertical="center" wrapText="1"/>
    </xf>
    <xf numFmtId="2" fontId="5" fillId="33" borderId="22" xfId="0" applyNumberFormat="1" applyFont="1" applyFill="1" applyBorder="1" applyAlignment="1">
      <alignment horizontal="right" vertical="center" wrapText="1"/>
    </xf>
    <xf numFmtId="0" fontId="0" fillId="0" borderId="26" xfId="0" applyFont="1" applyFill="1" applyBorder="1" applyAlignment="1">
      <alignment horizontal="center" vertical="center" wrapText="1"/>
    </xf>
    <xf numFmtId="0" fontId="0" fillId="0" borderId="16" xfId="0" applyFont="1" applyBorder="1" applyAlignment="1">
      <alignment horizontal="left" vertical="center" wrapText="1"/>
    </xf>
    <xf numFmtId="1" fontId="0" fillId="0" borderId="16" xfId="0" applyNumberFormat="1"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Border="1" applyAlignment="1">
      <alignment horizontal="left" vertical="center" wrapText="1"/>
    </xf>
    <xf numFmtId="1" fontId="0" fillId="0" borderId="18" xfId="0" applyNumberFormat="1" applyFont="1" applyBorder="1" applyAlignment="1">
      <alignment horizontal="center" vertical="center" wrapText="1"/>
    </xf>
    <xf numFmtId="2" fontId="0" fillId="0" borderId="31" xfId="0" applyNumberFormat="1" applyFont="1" applyBorder="1" applyAlignment="1">
      <alignment horizontal="right" vertical="center" wrapText="1"/>
    </xf>
    <xf numFmtId="0" fontId="5" fillId="34" borderId="19" xfId="0" applyFont="1" applyFill="1" applyBorder="1" applyAlignment="1">
      <alignment/>
    </xf>
    <xf numFmtId="0" fontId="5" fillId="34" borderId="20" xfId="0" applyFont="1" applyFill="1" applyBorder="1" applyAlignment="1">
      <alignment/>
    </xf>
    <xf numFmtId="1" fontId="5" fillId="34" borderId="20" xfId="0" applyNumberFormat="1" applyFont="1" applyFill="1" applyBorder="1" applyAlignment="1">
      <alignment horizontal="center"/>
    </xf>
    <xf numFmtId="2" fontId="5" fillId="34" borderId="22" xfId="0" applyNumberFormat="1" applyFont="1" applyFill="1" applyBorder="1" applyAlignment="1">
      <alignment/>
    </xf>
    <xf numFmtId="2" fontId="5" fillId="33" borderId="29" xfId="0" applyNumberFormat="1" applyFont="1" applyFill="1" applyBorder="1" applyAlignment="1">
      <alignment horizontal="right" vertical="center" wrapText="1"/>
    </xf>
    <xf numFmtId="0" fontId="0" fillId="0" borderId="24" xfId="0" applyFont="1" applyBorder="1" applyAlignment="1">
      <alignment vertical="center" wrapText="1"/>
    </xf>
    <xf numFmtId="0" fontId="0" fillId="0" borderId="11" xfId="0" applyFont="1" applyFill="1" applyBorder="1" applyAlignment="1">
      <alignment vertical="center"/>
    </xf>
    <xf numFmtId="0" fontId="0" fillId="33" borderId="20" xfId="0" applyFont="1" applyFill="1" applyBorder="1" applyAlignment="1">
      <alignment horizontal="left" vertical="center" wrapText="1"/>
    </xf>
    <xf numFmtId="0" fontId="5" fillId="34" borderId="28" xfId="0" applyFont="1" applyFill="1" applyBorder="1" applyAlignment="1">
      <alignment horizontal="center" vertical="center"/>
    </xf>
    <xf numFmtId="0" fontId="5" fillId="34" borderId="21" xfId="0" applyFont="1" applyFill="1" applyBorder="1" applyAlignment="1">
      <alignment horizontal="left" vertical="center"/>
    </xf>
    <xf numFmtId="2" fontId="5" fillId="34" borderId="29" xfId="0" applyNumberFormat="1" applyFont="1" applyFill="1" applyBorder="1" applyAlignment="1">
      <alignment horizontal="right" vertical="center"/>
    </xf>
    <xf numFmtId="1" fontId="5" fillId="33" borderId="32" xfId="0" applyNumberFormat="1" applyFont="1" applyFill="1" applyBorder="1" applyAlignment="1">
      <alignment horizontal="center" vertical="center" wrapText="1"/>
    </xf>
    <xf numFmtId="1" fontId="5" fillId="34" borderId="21" xfId="0" applyNumberFormat="1" applyFont="1" applyFill="1" applyBorder="1" applyAlignment="1">
      <alignment horizontal="center" vertical="center"/>
    </xf>
    <xf numFmtId="0" fontId="5" fillId="33" borderId="11" xfId="0" applyFont="1" applyFill="1" applyBorder="1" applyAlignment="1">
      <alignment/>
    </xf>
    <xf numFmtId="0" fontId="0" fillId="33" borderId="23" xfId="0" applyFont="1" applyFill="1" applyBorder="1" applyAlignment="1">
      <alignment horizontal="center"/>
    </xf>
    <xf numFmtId="0" fontId="5" fillId="33" borderId="24" xfId="0" applyFont="1" applyFill="1" applyBorder="1" applyAlignment="1">
      <alignment/>
    </xf>
    <xf numFmtId="0" fontId="5" fillId="33" borderId="24" xfId="0" applyFont="1" applyFill="1" applyBorder="1" applyAlignment="1">
      <alignment horizontal="left" vertical="center" wrapText="1"/>
    </xf>
    <xf numFmtId="1" fontId="5" fillId="33" borderId="24" xfId="0" applyNumberFormat="1" applyFont="1" applyFill="1" applyBorder="1" applyAlignment="1">
      <alignment horizontal="center" vertical="center" wrapText="1"/>
    </xf>
    <xf numFmtId="2" fontId="5" fillId="33" borderId="25" xfId="0" applyNumberFormat="1" applyFont="1" applyFill="1" applyBorder="1" applyAlignment="1">
      <alignment horizontal="right" vertical="center" wrapText="1"/>
    </xf>
    <xf numFmtId="1" fontId="0" fillId="0" borderId="16" xfId="0" applyNumberFormat="1" applyFont="1" applyFill="1" applyBorder="1" applyAlignment="1">
      <alignment horizontal="center"/>
    </xf>
    <xf numFmtId="0" fontId="0" fillId="0" borderId="26" xfId="0" applyFont="1" applyFill="1" applyBorder="1" applyAlignment="1">
      <alignment horizontal="center"/>
    </xf>
    <xf numFmtId="0" fontId="0" fillId="0" borderId="16" xfId="0" applyFont="1" applyBorder="1" applyAlignment="1">
      <alignment vertical="center"/>
    </xf>
    <xf numFmtId="1" fontId="5" fillId="34" borderId="20" xfId="0" applyNumberFormat="1" applyFont="1" applyFill="1" applyBorder="1" applyAlignment="1">
      <alignment horizontal="center" vertical="center"/>
    </xf>
    <xf numFmtId="2" fontId="5" fillId="34" borderId="22" xfId="0" applyNumberFormat="1" applyFont="1" applyFill="1" applyBorder="1" applyAlignment="1">
      <alignment horizontal="right" vertical="center"/>
    </xf>
    <xf numFmtId="0" fontId="5" fillId="33" borderId="19" xfId="0" applyFont="1" applyFill="1" applyBorder="1" applyAlignment="1">
      <alignment horizontal="center"/>
    </xf>
    <xf numFmtId="0" fontId="0" fillId="33" borderId="33" xfId="0" applyFont="1" applyFill="1" applyBorder="1" applyAlignment="1">
      <alignment horizontal="center" vertical="center" wrapText="1"/>
    </xf>
    <xf numFmtId="0" fontId="5" fillId="33" borderId="20" xfId="0" applyFont="1" applyFill="1" applyBorder="1" applyAlignment="1">
      <alignment horizontal="left" vertical="center"/>
    </xf>
    <xf numFmtId="0" fontId="0" fillId="0" borderId="23" xfId="0" applyFont="1" applyBorder="1" applyAlignment="1">
      <alignment horizontal="center"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5" fillId="33" borderId="19" xfId="0" applyFont="1" applyFill="1" applyBorder="1" applyAlignment="1">
      <alignment horizontal="center" vertical="center"/>
    </xf>
    <xf numFmtId="0" fontId="0" fillId="0" borderId="27" xfId="0" applyFont="1" applyBorder="1" applyAlignment="1">
      <alignment/>
    </xf>
    <xf numFmtId="2" fontId="5" fillId="33" borderId="20" xfId="55" applyNumberFormat="1" applyFont="1" applyFill="1" applyBorder="1" applyAlignment="1">
      <alignment horizontal="right" vertical="center" wrapText="1"/>
      <protection/>
    </xf>
    <xf numFmtId="2" fontId="5" fillId="33" borderId="22" xfId="55" applyNumberFormat="1" applyFont="1" applyFill="1" applyBorder="1" applyAlignment="1">
      <alignment horizontal="right" vertical="center" wrapText="1"/>
      <protection/>
    </xf>
    <xf numFmtId="0" fontId="0" fillId="0" borderId="11" xfId="0" applyFont="1" applyBorder="1" applyAlignment="1">
      <alignment horizontal="justify" vertical="center"/>
    </xf>
    <xf numFmtId="0" fontId="0" fillId="34" borderId="28" xfId="0" applyFont="1" applyFill="1" applyBorder="1" applyAlignment="1">
      <alignment/>
    </xf>
    <xf numFmtId="0" fontId="5" fillId="34" borderId="21" xfId="0" applyFont="1" applyFill="1" applyBorder="1" applyAlignment="1">
      <alignment horizontal="left"/>
    </xf>
    <xf numFmtId="0" fontId="0" fillId="0" borderId="36" xfId="0" applyFont="1" applyBorder="1" applyAlignment="1">
      <alignment horizontal="center" vertical="center"/>
    </xf>
    <xf numFmtId="0" fontId="0" fillId="0" borderId="37" xfId="0" applyFont="1" applyBorder="1" applyAlignment="1">
      <alignment horizontal="center" vertical="center"/>
    </xf>
    <xf numFmtId="1" fontId="5" fillId="33" borderId="20" xfId="55" applyNumberFormat="1" applyFont="1" applyFill="1" applyBorder="1" applyAlignment="1">
      <alignment horizontal="center" vertical="center" wrapText="1"/>
      <protection/>
    </xf>
    <xf numFmtId="0" fontId="0" fillId="0" borderId="11" xfId="0" applyFont="1" applyFill="1" applyBorder="1" applyAlignment="1">
      <alignment vertical="center" wrapText="1"/>
    </xf>
    <xf numFmtId="0" fontId="8" fillId="33" borderId="19" xfId="55" applyFont="1" applyFill="1" applyBorder="1" applyAlignment="1">
      <alignment horizontal="center" vertical="center" wrapText="1"/>
      <protection/>
    </xf>
    <xf numFmtId="0" fontId="0" fillId="33" borderId="19" xfId="55" applyFont="1" applyFill="1" applyBorder="1" applyAlignment="1">
      <alignment horizontal="center" vertical="center" wrapText="1"/>
      <protection/>
    </xf>
    <xf numFmtId="0" fontId="0" fillId="33" borderId="20" xfId="55" applyFont="1" applyFill="1" applyBorder="1" applyAlignment="1">
      <alignment horizontal="left" vertical="center" wrapText="1"/>
      <protection/>
    </xf>
    <xf numFmtId="0" fontId="5" fillId="34" borderId="28" xfId="0" applyFont="1" applyFill="1" applyBorder="1" applyAlignment="1">
      <alignment horizontal="right" vertical="center"/>
    </xf>
    <xf numFmtId="0" fontId="0" fillId="33" borderId="19" xfId="55" applyFont="1" applyFill="1" applyBorder="1">
      <alignment/>
      <protection/>
    </xf>
    <xf numFmtId="0" fontId="5" fillId="33" borderId="11" xfId="0" applyFont="1" applyFill="1" applyBorder="1" applyAlignment="1">
      <alignment horizontal="justify" vertical="center" wrapText="1"/>
    </xf>
    <xf numFmtId="2" fontId="5" fillId="33" borderId="12" xfId="55" applyNumberFormat="1" applyFont="1" applyFill="1" applyBorder="1" applyAlignment="1">
      <alignment horizontal="right" vertical="center" wrapText="1"/>
      <protection/>
    </xf>
    <xf numFmtId="0" fontId="8" fillId="33" borderId="10" xfId="55" applyFont="1" applyFill="1" applyBorder="1" applyAlignment="1">
      <alignment horizontal="center" vertical="center" wrapText="1"/>
      <protection/>
    </xf>
    <xf numFmtId="0" fontId="5" fillId="33" borderId="10" xfId="55" applyFont="1" applyFill="1" applyBorder="1" applyAlignment="1">
      <alignment horizontal="center"/>
      <protection/>
    </xf>
    <xf numFmtId="0" fontId="0" fillId="33" borderId="10" xfId="55" applyFont="1" applyFill="1" applyBorder="1">
      <alignment/>
      <protection/>
    </xf>
    <xf numFmtId="0" fontId="0" fillId="33" borderId="10" xfId="0" applyFont="1" applyFill="1" applyBorder="1" applyAlignment="1">
      <alignment/>
    </xf>
    <xf numFmtId="1" fontId="0" fillId="33" borderId="11" xfId="55" applyNumberFormat="1" applyFont="1" applyFill="1" applyBorder="1" applyAlignment="1">
      <alignment horizontal="center" vertical="center" wrapText="1"/>
      <protection/>
    </xf>
    <xf numFmtId="0" fontId="0" fillId="33" borderId="10" xfId="56" applyFont="1" applyFill="1" applyBorder="1">
      <alignment/>
      <protection/>
    </xf>
    <xf numFmtId="0" fontId="5" fillId="0" borderId="26" xfId="55" applyFont="1" applyBorder="1" applyAlignment="1">
      <alignment horizontal="center"/>
      <protection/>
    </xf>
    <xf numFmtId="0" fontId="5" fillId="0" borderId="16" xfId="55" applyFont="1" applyBorder="1" applyAlignment="1">
      <alignment horizontal="left" vertical="center" wrapText="1"/>
      <protection/>
    </xf>
    <xf numFmtId="2" fontId="5" fillId="0" borderId="16" xfId="55" applyNumberFormat="1" applyFont="1" applyBorder="1" applyAlignment="1">
      <alignment horizontal="right" vertical="center" wrapText="1"/>
      <protection/>
    </xf>
    <xf numFmtId="0" fontId="6" fillId="33" borderId="20" xfId="0" applyFont="1" applyFill="1" applyBorder="1" applyAlignment="1">
      <alignment horizontal="left" vertical="center" wrapText="1"/>
    </xf>
    <xf numFmtId="0" fontId="0" fillId="0" borderId="11" xfId="55" applyFont="1" applyBorder="1" applyAlignment="1">
      <alignment horizontal="left" vertical="center" wrapText="1"/>
      <protection/>
    </xf>
    <xf numFmtId="0" fontId="0" fillId="33" borderId="20" xfId="55" applyFont="1" applyFill="1" applyBorder="1">
      <alignment/>
      <protection/>
    </xf>
    <xf numFmtId="0" fontId="0" fillId="0" borderId="11" xfId="55" applyFont="1" applyFill="1" applyBorder="1" applyAlignment="1">
      <alignment horizontal="center" vertical="center" wrapText="1"/>
      <protection/>
    </xf>
    <xf numFmtId="0" fontId="0" fillId="33" borderId="20" xfId="55" applyFont="1" applyFill="1" applyBorder="1" applyAlignment="1">
      <alignment horizontal="left" vertical="center" wrapText="1"/>
      <protection/>
    </xf>
    <xf numFmtId="0" fontId="0" fillId="0" borderId="0" xfId="0" applyFont="1" applyBorder="1" applyAlignment="1">
      <alignment/>
    </xf>
    <xf numFmtId="0" fontId="0" fillId="0" borderId="13" xfId="0" applyFont="1" applyBorder="1" applyAlignment="1">
      <alignment horizontal="center" vertical="center"/>
    </xf>
    <xf numFmtId="0" fontId="0" fillId="0" borderId="14" xfId="0" applyFont="1" applyBorder="1" applyAlignment="1">
      <alignment horizontal="left" vertical="center" wrapText="1"/>
    </xf>
    <xf numFmtId="0" fontId="0" fillId="0" borderId="14" xfId="0" applyFont="1" applyFill="1" applyBorder="1" applyAlignment="1">
      <alignment wrapText="1"/>
    </xf>
    <xf numFmtId="0" fontId="5" fillId="0" borderId="0" xfId="0" applyFont="1" applyFill="1" applyAlignment="1">
      <alignment horizontal="center" vertical="center" wrapText="1"/>
    </xf>
    <xf numFmtId="0" fontId="0" fillId="0" borderId="0" xfId="55" applyFont="1" applyFill="1" applyAlignment="1">
      <alignment horizontal="center" vertical="center" wrapText="1"/>
      <protection/>
    </xf>
    <xf numFmtId="0" fontId="0" fillId="0" borderId="0" xfId="55" applyFont="1" applyFill="1" applyAlignment="1">
      <alignment horizontal="left" vertical="center" wrapText="1"/>
      <protection/>
    </xf>
    <xf numFmtId="0" fontId="0" fillId="0" borderId="0" xfId="55" applyFont="1" applyFill="1" applyAlignment="1">
      <alignment horizontal="right" vertical="center" wrapText="1"/>
      <protection/>
    </xf>
    <xf numFmtId="0" fontId="0" fillId="0" borderId="10" xfId="55" applyFont="1" applyFill="1" applyBorder="1" applyAlignment="1">
      <alignment horizontal="center" vertical="center"/>
      <protection/>
    </xf>
    <xf numFmtId="0" fontId="0" fillId="33" borderId="11" xfId="55" applyFont="1" applyFill="1" applyBorder="1" applyAlignment="1">
      <alignment horizontal="left" vertical="center" wrapText="1"/>
      <protection/>
    </xf>
    <xf numFmtId="0" fontId="0" fillId="0" borderId="0" xfId="0" applyFont="1" applyFill="1" applyBorder="1" applyAlignment="1">
      <alignment/>
    </xf>
    <xf numFmtId="2" fontId="5" fillId="0" borderId="0" xfId="0" applyNumberFormat="1" applyFont="1" applyFill="1" applyBorder="1" applyAlignment="1">
      <alignment/>
    </xf>
    <xf numFmtId="0" fontId="0" fillId="0" borderId="10" xfId="0" applyFont="1" applyFill="1" applyBorder="1" applyAlignment="1">
      <alignment horizontal="center"/>
    </xf>
    <xf numFmtId="0" fontId="5" fillId="34" borderId="38" xfId="0" applyFont="1" applyFill="1" applyBorder="1" applyAlignment="1">
      <alignment horizontal="center" vertical="center"/>
    </xf>
    <xf numFmtId="0" fontId="5" fillId="34" borderId="39" xfId="0" applyFont="1" applyFill="1" applyBorder="1" applyAlignment="1">
      <alignment/>
    </xf>
    <xf numFmtId="1" fontId="5" fillId="34" borderId="39" xfId="0" applyNumberFormat="1" applyFont="1" applyFill="1" applyBorder="1" applyAlignment="1">
      <alignment horizontal="center" vertical="center"/>
    </xf>
    <xf numFmtId="2" fontId="5" fillId="34" borderId="40" xfId="0" applyNumberFormat="1" applyFont="1" applyFill="1" applyBorder="1" applyAlignment="1">
      <alignment horizontal="right" vertical="center"/>
    </xf>
    <xf numFmtId="0" fontId="5" fillId="33" borderId="10" xfId="0" applyFont="1" applyFill="1" applyBorder="1" applyAlignment="1">
      <alignment/>
    </xf>
    <xf numFmtId="0" fontId="5" fillId="33" borderId="23" xfId="0" applyFont="1" applyFill="1" applyBorder="1" applyAlignment="1">
      <alignment/>
    </xf>
    <xf numFmtId="0" fontId="6" fillId="33" borderId="11" xfId="56" applyFont="1" applyFill="1" applyBorder="1">
      <alignment/>
      <protection/>
    </xf>
    <xf numFmtId="0" fontId="0" fillId="35" borderId="11"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Fill="1" applyBorder="1" applyAlignment="1">
      <alignment horizontal="left" vertical="center" wrapText="1"/>
    </xf>
    <xf numFmtId="0" fontId="0" fillId="0" borderId="16" xfId="55" applyFont="1" applyBorder="1" applyAlignment="1">
      <alignment horizontal="left" vertical="center" wrapText="1"/>
      <protection/>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6" xfId="0" applyFont="1" applyBorder="1" applyAlignment="1">
      <alignment vertical="center" wrapText="1"/>
    </xf>
    <xf numFmtId="0" fontId="5" fillId="34" borderId="19" xfId="0" applyFont="1" applyFill="1" applyBorder="1" applyAlignment="1">
      <alignment horizontal="right" vertical="center"/>
    </xf>
    <xf numFmtId="0" fontId="5" fillId="34" borderId="20" xfId="0" applyFont="1" applyFill="1" applyBorder="1" applyAlignment="1">
      <alignment horizontal="left"/>
    </xf>
    <xf numFmtId="1" fontId="0" fillId="0" borderId="14" xfId="0" applyNumberFormat="1"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16" xfId="0" applyFont="1" applyFill="1" applyBorder="1" applyAlignment="1">
      <alignment horizontal="left" vertical="center" wrapText="1"/>
    </xf>
    <xf numFmtId="0" fontId="5" fillId="33" borderId="16" xfId="0" applyFont="1" applyFill="1" applyBorder="1" applyAlignment="1">
      <alignment horizontal="left" vertical="center" wrapText="1"/>
    </xf>
    <xf numFmtId="2" fontId="5" fillId="33" borderId="27" xfId="0" applyNumberFormat="1" applyFont="1" applyFill="1" applyBorder="1" applyAlignment="1">
      <alignment horizontal="right" vertical="center" wrapText="1"/>
    </xf>
    <xf numFmtId="1" fontId="5" fillId="33" borderId="16" xfId="0" applyNumberFormat="1" applyFont="1" applyFill="1" applyBorder="1" applyAlignment="1">
      <alignment horizontal="center" vertical="center" wrapText="1"/>
    </xf>
    <xf numFmtId="2" fontId="5" fillId="33" borderId="12" xfId="0" applyNumberFormat="1" applyFont="1" applyFill="1" applyBorder="1" applyAlignment="1">
      <alignment vertical="center" wrapText="1"/>
    </xf>
    <xf numFmtId="0" fontId="5" fillId="0" borderId="0" xfId="0" applyFont="1" applyFill="1" applyBorder="1" applyAlignment="1">
      <alignment horizontal="right" vertical="center"/>
    </xf>
    <xf numFmtId="0" fontId="5" fillId="0" borderId="0" xfId="0" applyFont="1" applyFill="1" applyBorder="1" applyAlignment="1">
      <alignment horizontal="left"/>
    </xf>
    <xf numFmtId="1"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right" vertical="center"/>
    </xf>
    <xf numFmtId="0" fontId="0" fillId="0" borderId="0" xfId="55" applyFont="1">
      <alignment/>
      <protection/>
    </xf>
    <xf numFmtId="0" fontId="0" fillId="0" borderId="11" xfId="55" applyFont="1" applyBorder="1" applyAlignment="1">
      <alignment vertical="center" wrapText="1"/>
      <protection/>
    </xf>
    <xf numFmtId="0" fontId="0" fillId="0" borderId="11" xfId="55" applyFont="1" applyBorder="1" applyAlignment="1">
      <alignment horizontal="center"/>
      <protection/>
    </xf>
    <xf numFmtId="0" fontId="5" fillId="34" borderId="28" xfId="55" applyFont="1" applyFill="1" applyBorder="1" applyAlignment="1">
      <alignment horizontal="right" vertical="center"/>
      <protection/>
    </xf>
    <xf numFmtId="0" fontId="5" fillId="34" borderId="21" xfId="55" applyFont="1" applyFill="1" applyBorder="1" applyAlignment="1">
      <alignment horizontal="left"/>
      <protection/>
    </xf>
    <xf numFmtId="1" fontId="5" fillId="34" borderId="21" xfId="55" applyNumberFormat="1" applyFont="1" applyFill="1" applyBorder="1" applyAlignment="1">
      <alignment horizontal="center" vertical="center"/>
      <protection/>
    </xf>
    <xf numFmtId="2" fontId="5" fillId="34" borderId="29" xfId="55" applyNumberFormat="1" applyFont="1" applyFill="1" applyBorder="1" applyAlignment="1">
      <alignment horizontal="right" vertical="center"/>
      <protection/>
    </xf>
    <xf numFmtId="0" fontId="0" fillId="0" borderId="26" xfId="0" applyFont="1" applyBorder="1" applyAlignment="1">
      <alignment horizontal="center" vertical="center" wrapText="1"/>
    </xf>
    <xf numFmtId="0" fontId="0" fillId="0" borderId="23" xfId="55" applyFont="1" applyBorder="1" applyAlignment="1">
      <alignment horizontal="center" vertical="center" wrapText="1"/>
      <protection/>
    </xf>
    <xf numFmtId="0" fontId="0" fillId="0" borderId="16" xfId="55" applyFont="1" applyBorder="1" applyAlignment="1">
      <alignment horizontal="center" vertical="center" wrapText="1"/>
      <protection/>
    </xf>
    <xf numFmtId="0" fontId="0" fillId="33" borderId="11" xfId="55" applyFont="1" applyFill="1" applyBorder="1" applyAlignment="1">
      <alignment horizontal="center" vertical="center" wrapText="1"/>
      <protection/>
    </xf>
    <xf numFmtId="0" fontId="5" fillId="33" borderId="11" xfId="55" applyFont="1" applyFill="1" applyBorder="1" applyAlignment="1">
      <alignment vertical="center" wrapText="1"/>
      <protection/>
    </xf>
    <xf numFmtId="1" fontId="0" fillId="0" borderId="11" xfId="55" applyNumberFormat="1" applyFont="1" applyBorder="1" applyAlignment="1">
      <alignment horizontal="center" vertical="center" wrapText="1"/>
      <protection/>
    </xf>
    <xf numFmtId="1" fontId="0" fillId="0" borderId="11" xfId="55" applyNumberFormat="1" applyFont="1" applyBorder="1" applyAlignment="1">
      <alignment horizontal="center"/>
      <protection/>
    </xf>
    <xf numFmtId="1" fontId="0" fillId="0" borderId="11" xfId="55" applyNumberFormat="1" applyFont="1" applyFill="1" applyBorder="1" applyAlignment="1">
      <alignment horizontal="center" vertical="center" wrapText="1"/>
      <protection/>
    </xf>
    <xf numFmtId="1" fontId="0" fillId="33" borderId="11" xfId="0" applyNumberFormat="1" applyFont="1" applyFill="1" applyBorder="1" applyAlignment="1">
      <alignment horizontal="center" vertical="center" wrapText="1"/>
    </xf>
    <xf numFmtId="0" fontId="5" fillId="33" borderId="11" xfId="55" applyFont="1" applyFill="1" applyBorder="1" applyAlignment="1">
      <alignment horizontal="center" vertical="center" wrapText="1"/>
      <protection/>
    </xf>
    <xf numFmtId="0" fontId="5" fillId="0" borderId="0" xfId="55" applyFont="1" applyFill="1" applyBorder="1" applyAlignment="1">
      <alignment horizontal="right" vertical="center"/>
      <protection/>
    </xf>
    <xf numFmtId="0" fontId="5" fillId="0" borderId="0" xfId="55" applyFont="1" applyFill="1" applyBorder="1" applyAlignment="1">
      <alignment horizontal="left"/>
      <protection/>
    </xf>
    <xf numFmtId="2" fontId="5" fillId="0" borderId="0" xfId="55" applyNumberFormat="1" applyFont="1" applyFill="1" applyBorder="1" applyAlignment="1">
      <alignment horizontal="right" vertical="center"/>
      <protection/>
    </xf>
    <xf numFmtId="0" fontId="0" fillId="0" borderId="16" xfId="55" applyFont="1" applyFill="1" applyBorder="1" applyAlignment="1">
      <alignment horizontal="center" vertical="center" wrapText="1"/>
      <protection/>
    </xf>
    <xf numFmtId="0" fontId="0" fillId="0" borderId="16" xfId="55" applyFont="1" applyBorder="1" applyAlignment="1">
      <alignment vertical="center" wrapText="1"/>
      <protection/>
    </xf>
    <xf numFmtId="1" fontId="0" fillId="0" borderId="16" xfId="55" applyNumberFormat="1" applyFont="1" applyFill="1" applyBorder="1" applyAlignment="1">
      <alignment horizontal="center" vertical="center" wrapText="1"/>
      <protection/>
    </xf>
    <xf numFmtId="1" fontId="0" fillId="0" borderId="16" xfId="0" applyNumberFormat="1" applyFont="1" applyBorder="1" applyAlignment="1">
      <alignment horizontal="center" vertical="center"/>
    </xf>
    <xf numFmtId="0" fontId="0" fillId="0" borderId="10" xfId="55" applyFont="1" applyBorder="1" applyAlignment="1">
      <alignment horizontal="center"/>
      <protection/>
    </xf>
    <xf numFmtId="0" fontId="0" fillId="0" borderId="26" xfId="55" applyFont="1" applyFill="1" applyBorder="1" applyAlignment="1">
      <alignment horizontal="center" vertical="center" wrapText="1"/>
      <protection/>
    </xf>
    <xf numFmtId="0" fontId="0" fillId="0" borderId="23" xfId="55" applyFont="1" applyFill="1" applyBorder="1" applyAlignment="1">
      <alignment horizontal="center" vertical="center" wrapText="1"/>
      <protection/>
    </xf>
    <xf numFmtId="0" fontId="0" fillId="0" borderId="24" xfId="55" applyFont="1" applyBorder="1" applyAlignment="1">
      <alignment horizontal="left" vertical="center" wrapText="1"/>
      <protection/>
    </xf>
    <xf numFmtId="0" fontId="0" fillId="0" borderId="24" xfId="55" applyFont="1" applyBorder="1" applyAlignment="1">
      <alignment horizontal="center" vertical="center" wrapText="1"/>
      <protection/>
    </xf>
    <xf numFmtId="0" fontId="5" fillId="33" borderId="20" xfId="55" applyFont="1" applyFill="1" applyBorder="1" applyAlignment="1">
      <alignment horizontal="center" vertical="center" wrapText="1"/>
      <protection/>
    </xf>
    <xf numFmtId="0" fontId="0" fillId="0" borderId="23" xfId="55" applyFont="1" applyBorder="1" applyAlignment="1">
      <alignment horizontal="center"/>
      <protection/>
    </xf>
    <xf numFmtId="0" fontId="0" fillId="0" borderId="0" xfId="0" applyFont="1" applyAlignment="1">
      <alignment wrapText="1"/>
    </xf>
    <xf numFmtId="0" fontId="0" fillId="0" borderId="0" xfId="0" applyFont="1" applyAlignment="1">
      <alignment horizontal="center" vertical="center"/>
    </xf>
    <xf numFmtId="0" fontId="0" fillId="0" borderId="16" xfId="0" applyFont="1" applyFill="1" applyBorder="1" applyAlignment="1">
      <alignment vertical="center" wrapText="1"/>
    </xf>
    <xf numFmtId="1" fontId="0" fillId="0" borderId="36" xfId="0" applyNumberFormat="1" applyFont="1" applyBorder="1" applyAlignment="1">
      <alignment horizontal="center" vertical="center"/>
    </xf>
    <xf numFmtId="1" fontId="0" fillId="0" borderId="37" xfId="0" applyNumberFormat="1" applyFont="1" applyBorder="1" applyAlignment="1">
      <alignment horizontal="center" vertical="center"/>
    </xf>
    <xf numFmtId="1" fontId="0" fillId="0" borderId="16" xfId="0" applyNumberFormat="1" applyFont="1" applyFill="1" applyBorder="1" applyAlignment="1">
      <alignment horizontal="center" vertical="center"/>
    </xf>
    <xf numFmtId="1" fontId="0" fillId="0" borderId="42" xfId="0" applyNumberFormat="1" applyFont="1" applyBorder="1" applyAlignment="1">
      <alignment horizontal="center" vertical="center"/>
    </xf>
    <xf numFmtId="0" fontId="0" fillId="33" borderId="33" xfId="0" applyFont="1" applyFill="1" applyBorder="1" applyAlignment="1">
      <alignment horizontal="left"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1" xfId="0" applyFont="1" applyFill="1" applyBorder="1" applyAlignment="1">
      <alignment/>
    </xf>
    <xf numFmtId="0" fontId="0" fillId="0" borderId="14" xfId="0" applyFont="1" applyBorder="1" applyAlignment="1">
      <alignment horizontal="center" vertical="center" wrapText="1"/>
    </xf>
    <xf numFmtId="1" fontId="5" fillId="0" borderId="0" xfId="0" applyNumberFormat="1" applyFont="1" applyFill="1" applyBorder="1" applyAlignment="1">
      <alignment horizontal="center"/>
    </xf>
    <xf numFmtId="0" fontId="0" fillId="0" borderId="24" xfId="0" applyFont="1" applyBorder="1" applyAlignment="1">
      <alignment vertical="center"/>
    </xf>
    <xf numFmtId="1" fontId="0" fillId="0" borderId="24" xfId="0" applyNumberFormat="1" applyFont="1" applyBorder="1" applyAlignment="1">
      <alignment horizontal="center" vertical="center"/>
    </xf>
    <xf numFmtId="0" fontId="5" fillId="33" borderId="20" xfId="0" applyFont="1" applyFill="1" applyBorder="1" applyAlignment="1">
      <alignment vertical="center" wrapText="1"/>
    </xf>
    <xf numFmtId="1" fontId="5" fillId="33" borderId="20" xfId="0" applyNumberFormat="1" applyFont="1" applyFill="1" applyBorder="1" applyAlignment="1">
      <alignment horizontal="center" vertical="center"/>
    </xf>
    <xf numFmtId="2" fontId="5" fillId="33" borderId="22" xfId="0" applyNumberFormat="1" applyFont="1" applyFill="1" applyBorder="1" applyAlignment="1">
      <alignment horizontal="right" vertical="center"/>
    </xf>
    <xf numFmtId="1" fontId="0" fillId="0" borderId="24" xfId="0" applyNumberFormat="1" applyFont="1" applyFill="1" applyBorder="1" applyAlignment="1">
      <alignment horizontal="center" vertical="center" wrapText="1"/>
    </xf>
    <xf numFmtId="0" fontId="5" fillId="33" borderId="20" xfId="0" applyFont="1" applyFill="1" applyBorder="1" applyAlignment="1">
      <alignment vertical="top" wrapText="1"/>
    </xf>
    <xf numFmtId="0" fontId="5" fillId="33" borderId="20" xfId="0" applyFont="1" applyFill="1" applyBorder="1" applyAlignment="1">
      <alignment wrapText="1"/>
    </xf>
    <xf numFmtId="2" fontId="5" fillId="34" borderId="29" xfId="0" applyNumberFormat="1" applyFont="1" applyFill="1" applyBorder="1" applyAlignment="1">
      <alignment horizontal="right"/>
    </xf>
    <xf numFmtId="0" fontId="5" fillId="33" borderId="10" xfId="55" applyFont="1" applyFill="1" applyBorder="1" applyAlignment="1">
      <alignment horizontal="center" vertical="center" wrapText="1"/>
      <protection/>
    </xf>
    <xf numFmtId="0" fontId="5" fillId="33" borderId="11" xfId="55" applyFont="1" applyFill="1" applyBorder="1" applyAlignment="1">
      <alignment horizontal="justify" vertical="center" wrapText="1"/>
      <protection/>
    </xf>
    <xf numFmtId="1" fontId="0" fillId="0" borderId="0" xfId="0" applyNumberFormat="1" applyFont="1" applyAlignment="1">
      <alignment/>
    </xf>
    <xf numFmtId="1" fontId="5" fillId="0" borderId="11" xfId="55" applyNumberFormat="1" applyFont="1" applyFill="1" applyBorder="1" applyAlignment="1">
      <alignment horizontal="center" vertical="center" wrapText="1"/>
      <protection/>
    </xf>
    <xf numFmtId="2" fontId="5" fillId="0" borderId="12" xfId="55" applyNumberFormat="1" applyFont="1" applyFill="1" applyBorder="1" applyAlignment="1">
      <alignment horizontal="right" vertical="center" wrapText="1"/>
      <protection/>
    </xf>
    <xf numFmtId="0" fontId="0" fillId="0" borderId="14" xfId="0" applyFont="1" applyBorder="1" applyAlignment="1">
      <alignment horizontal="center" vertical="center"/>
    </xf>
    <xf numFmtId="0" fontId="0" fillId="0" borderId="14" xfId="0" applyFont="1" applyBorder="1" applyAlignment="1">
      <alignment vertical="center" wrapText="1"/>
    </xf>
    <xf numFmtId="0" fontId="5" fillId="34" borderId="38" xfId="0" applyFont="1" applyFill="1" applyBorder="1" applyAlignment="1">
      <alignment horizontal="right" vertical="center"/>
    </xf>
    <xf numFmtId="0" fontId="5" fillId="34" borderId="39" xfId="0" applyFont="1" applyFill="1" applyBorder="1" applyAlignment="1">
      <alignment horizontal="left"/>
    </xf>
    <xf numFmtId="1" fontId="7" fillId="0" borderId="14" xfId="0" applyNumberFormat="1" applyFont="1" applyFill="1" applyBorder="1" applyAlignment="1">
      <alignment horizontal="center" vertical="center" wrapText="1"/>
    </xf>
    <xf numFmtId="0" fontId="0" fillId="34" borderId="38" xfId="0" applyFont="1" applyFill="1" applyBorder="1" applyAlignment="1">
      <alignment/>
    </xf>
    <xf numFmtId="1" fontId="5" fillId="34" borderId="39" xfId="0" applyNumberFormat="1" applyFont="1" applyFill="1" applyBorder="1" applyAlignment="1">
      <alignment horizontal="center"/>
    </xf>
    <xf numFmtId="0" fontId="5" fillId="0" borderId="11" xfId="55" applyFont="1" applyFill="1" applyBorder="1" applyAlignment="1">
      <alignment horizontal="center" vertical="center" wrapText="1"/>
      <protection/>
    </xf>
    <xf numFmtId="0" fontId="5" fillId="0" borderId="11" xfId="0" applyFont="1" applyFill="1" applyBorder="1" applyAlignment="1">
      <alignment/>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5" fillId="33" borderId="19" xfId="0" applyFont="1" applyFill="1" applyBorder="1" applyAlignment="1">
      <alignment/>
    </xf>
    <xf numFmtId="2" fontId="5" fillId="33" borderId="11" xfId="0" applyNumberFormat="1" applyFont="1" applyFill="1" applyBorder="1" applyAlignment="1">
      <alignment horizontal="center" vertical="center" wrapText="1"/>
    </xf>
    <xf numFmtId="1" fontId="0" fillId="0" borderId="24" xfId="0" applyNumberFormat="1" applyFont="1" applyFill="1" applyBorder="1" applyAlignment="1">
      <alignment horizontal="center" vertical="center"/>
    </xf>
    <xf numFmtId="1" fontId="0" fillId="0" borderId="14" xfId="0" applyNumberFormat="1" applyFont="1" applyBorder="1" applyAlignment="1">
      <alignment horizontal="center" vertical="center"/>
    </xf>
    <xf numFmtId="0" fontId="0" fillId="0" borderId="0" xfId="0" applyBorder="1" applyAlignment="1">
      <alignment/>
    </xf>
    <xf numFmtId="1" fontId="5" fillId="35" borderId="11" xfId="0" applyNumberFormat="1" applyFont="1" applyFill="1" applyBorder="1" applyAlignment="1">
      <alignment horizontal="center"/>
    </xf>
    <xf numFmtId="0" fontId="0" fillId="0" borderId="26" xfId="0" applyFont="1" applyBorder="1" applyAlignment="1">
      <alignment horizontal="center"/>
    </xf>
    <xf numFmtId="1" fontId="5" fillId="35" borderId="16" xfId="0" applyNumberFormat="1" applyFont="1" applyFill="1" applyBorder="1" applyAlignment="1">
      <alignment horizontal="center"/>
    </xf>
    <xf numFmtId="0" fontId="0" fillId="0" borderId="26" xfId="55" applyFont="1" applyBorder="1" applyAlignment="1">
      <alignment horizontal="center" vertical="center" wrapText="1"/>
      <protection/>
    </xf>
    <xf numFmtId="0" fontId="7" fillId="0" borderId="26" xfId="0" applyFont="1" applyBorder="1" applyAlignment="1">
      <alignment horizontal="center" vertical="center"/>
    </xf>
    <xf numFmtId="0" fontId="7" fillId="0" borderId="16" xfId="0" applyFont="1" applyBorder="1" applyAlignment="1">
      <alignment horizontal="left" vertical="center" wrapText="1"/>
    </xf>
    <xf numFmtId="0" fontId="5" fillId="0" borderId="16" xfId="0" applyFont="1" applyBorder="1" applyAlignment="1">
      <alignment horizontal="left" vertical="center" wrapText="1"/>
    </xf>
    <xf numFmtId="1" fontId="7" fillId="0" borderId="16" xfId="0" applyNumberFormat="1" applyFont="1" applyBorder="1" applyAlignment="1">
      <alignment horizontal="center" vertical="center"/>
    </xf>
    <xf numFmtId="0" fontId="5" fillId="34" borderId="19" xfId="0" applyFont="1" applyFill="1" applyBorder="1" applyAlignment="1">
      <alignment horizontal="center" vertical="center"/>
    </xf>
    <xf numFmtId="0" fontId="7" fillId="33" borderId="11" xfId="0" applyFont="1" applyFill="1" applyBorder="1" applyAlignment="1">
      <alignment horizontal="left" vertical="center"/>
    </xf>
    <xf numFmtId="0" fontId="0" fillId="33" borderId="11" xfId="0" applyFont="1" applyFill="1" applyBorder="1" applyAlignment="1">
      <alignment horizontal="justify" vertical="top"/>
    </xf>
    <xf numFmtId="0" fontId="0" fillId="0" borderId="14" xfId="0"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11" xfId="0" applyFont="1" applyBorder="1" applyAlignment="1">
      <alignment horizontal="left" vertical="center" wrapText="1"/>
    </xf>
    <xf numFmtId="0" fontId="5" fillId="33" borderId="45" xfId="0" applyFont="1" applyFill="1" applyBorder="1" applyAlignment="1">
      <alignment horizontal="left" vertical="center" wrapText="1"/>
    </xf>
    <xf numFmtId="0" fontId="0" fillId="0" borderId="27" xfId="0" applyFont="1" applyBorder="1" applyAlignment="1">
      <alignment horizontal="center" vertical="center" wrapText="1"/>
    </xf>
    <xf numFmtId="0" fontId="5" fillId="33" borderId="11" xfId="0" applyFont="1" applyFill="1" applyBorder="1" applyAlignment="1">
      <alignment vertical="center" wrapText="1"/>
    </xf>
    <xf numFmtId="1" fontId="0" fillId="0" borderId="11" xfId="0" applyNumberFormat="1" applyFont="1" applyFill="1" applyBorder="1" applyAlignment="1">
      <alignment horizontal="center" vertical="center" wrapText="1"/>
    </xf>
    <xf numFmtId="0" fontId="0" fillId="33" borderId="10" xfId="55" applyFont="1" applyFill="1" applyBorder="1">
      <alignment/>
      <protection/>
    </xf>
    <xf numFmtId="2" fontId="0" fillId="33" borderId="12" xfId="0" applyNumberFormat="1" applyFont="1" applyFill="1" applyBorder="1" applyAlignment="1">
      <alignment horizontal="right" vertical="center" wrapText="1"/>
    </xf>
    <xf numFmtId="0" fontId="0" fillId="0" borderId="11" xfId="56" applyFont="1" applyFill="1" applyBorder="1" applyAlignment="1">
      <alignment horizontal="left" vertical="center" wrapText="1"/>
      <protection/>
    </xf>
    <xf numFmtId="0" fontId="7" fillId="33" borderId="11" xfId="56" applyFont="1" applyFill="1" applyBorder="1" applyAlignment="1">
      <alignment vertical="center" wrapText="1"/>
      <protection/>
    </xf>
    <xf numFmtId="2" fontId="0" fillId="33" borderId="12" xfId="55" applyNumberFormat="1" applyFont="1" applyFill="1" applyBorder="1" applyAlignment="1">
      <alignment horizontal="right" vertical="center" wrapText="1"/>
      <protection/>
    </xf>
    <xf numFmtId="0" fontId="0" fillId="0" borderId="23" xfId="55" applyFont="1" applyFill="1" applyBorder="1" applyAlignment="1">
      <alignment horizontal="center" vertical="center" wrapText="1"/>
      <protection/>
    </xf>
    <xf numFmtId="0" fontId="0" fillId="0" borderId="24" xfId="55" applyFont="1" applyFill="1" applyBorder="1" applyAlignment="1">
      <alignment vertical="center" wrapText="1"/>
      <protection/>
    </xf>
    <xf numFmtId="0" fontId="0" fillId="0" borderId="24" xfId="56" applyFont="1" applyFill="1" applyBorder="1" applyAlignment="1">
      <alignment horizontal="left" vertical="center" wrapText="1"/>
      <protection/>
    </xf>
    <xf numFmtId="1" fontId="0" fillId="0" borderId="24" xfId="0" applyNumberFormat="1" applyFont="1" applyFill="1" applyBorder="1" applyAlignment="1">
      <alignment horizontal="center" vertical="center" wrapText="1"/>
    </xf>
    <xf numFmtId="2" fontId="0" fillId="0" borderId="25" xfId="0" applyNumberFormat="1" applyFont="1" applyFill="1" applyBorder="1" applyAlignment="1">
      <alignment horizontal="right" vertical="center" wrapText="1"/>
    </xf>
    <xf numFmtId="0" fontId="0" fillId="0" borderId="10" xfId="55" applyFont="1" applyFill="1" applyBorder="1" applyAlignment="1">
      <alignment horizontal="center" vertical="center" wrapText="1"/>
      <protection/>
    </xf>
    <xf numFmtId="0" fontId="0" fillId="0" borderId="11" xfId="55" applyFont="1" applyFill="1" applyBorder="1" applyAlignment="1">
      <alignment vertical="center" wrapText="1"/>
      <protection/>
    </xf>
    <xf numFmtId="0" fontId="0" fillId="0" borderId="11" xfId="56" applyFont="1" applyFill="1" applyBorder="1" applyAlignment="1">
      <alignment horizontal="left" vertical="center" wrapText="1"/>
      <protection/>
    </xf>
    <xf numFmtId="1" fontId="0" fillId="0" borderId="11" xfId="56" applyNumberFormat="1" applyFont="1" applyFill="1" applyBorder="1" applyAlignment="1">
      <alignment horizontal="center" vertical="center" wrapText="1"/>
      <protection/>
    </xf>
    <xf numFmtId="2" fontId="0" fillId="0" borderId="12" xfId="0" applyNumberFormat="1" applyFont="1" applyFill="1" applyBorder="1" applyAlignment="1">
      <alignment horizontal="right" vertical="center" wrapText="1"/>
    </xf>
    <xf numFmtId="0" fontId="0" fillId="0" borderId="10" xfId="55" applyFont="1" applyFill="1" applyBorder="1" applyAlignment="1">
      <alignment horizontal="center" vertical="center"/>
      <protection/>
    </xf>
    <xf numFmtId="0" fontId="0" fillId="0" borderId="11" xfId="55" applyFont="1" applyFill="1" applyBorder="1" applyAlignment="1">
      <alignment vertical="center" wrapText="1"/>
      <protection/>
    </xf>
    <xf numFmtId="0" fontId="7" fillId="0" borderId="11" xfId="56" applyFont="1" applyFill="1" applyBorder="1" applyAlignment="1">
      <alignment horizontal="center" vertical="center"/>
      <protection/>
    </xf>
    <xf numFmtId="0" fontId="5" fillId="33" borderId="19" xfId="55" applyFont="1" applyFill="1" applyBorder="1">
      <alignment/>
      <protection/>
    </xf>
    <xf numFmtId="2" fontId="5" fillId="33" borderId="12" xfId="0" applyNumberFormat="1" applyFont="1" applyFill="1" applyBorder="1" applyAlignment="1">
      <alignment/>
    </xf>
    <xf numFmtId="0" fontId="0" fillId="0" borderId="13" xfId="0" applyFont="1" applyFill="1" applyBorder="1" applyAlignment="1">
      <alignment horizontal="center" vertical="center"/>
    </xf>
    <xf numFmtId="0" fontId="0" fillId="0" borderId="42" xfId="0" applyFont="1" applyBorder="1" applyAlignment="1">
      <alignment horizontal="center" vertical="center"/>
    </xf>
    <xf numFmtId="0" fontId="0" fillId="0" borderId="24" xfId="0" applyFont="1" applyBorder="1" applyAlignment="1">
      <alignment horizontal="left" vertical="center"/>
    </xf>
    <xf numFmtId="0" fontId="0" fillId="33" borderId="21" xfId="0" applyFont="1" applyFill="1" applyBorder="1" applyAlignment="1">
      <alignment horizontal="left"/>
    </xf>
    <xf numFmtId="0" fontId="0" fillId="0" borderId="18" xfId="0" applyFont="1" applyBorder="1" applyAlignment="1">
      <alignment horizontal="left" vertical="center"/>
    </xf>
    <xf numFmtId="0" fontId="0" fillId="0" borderId="18" xfId="0" applyFont="1" applyBorder="1" applyAlignment="1">
      <alignment vertical="center" wrapText="1"/>
    </xf>
    <xf numFmtId="0" fontId="0" fillId="0" borderId="18" xfId="0" applyFont="1" applyBorder="1" applyAlignment="1">
      <alignment horizontal="center" vertical="center"/>
    </xf>
    <xf numFmtId="0" fontId="0" fillId="33" borderId="20" xfId="0" applyFont="1" applyFill="1" applyBorder="1" applyAlignment="1">
      <alignment horizontal="left" vertical="center"/>
    </xf>
    <xf numFmtId="0" fontId="0" fillId="0" borderId="18" xfId="0" applyFont="1" applyFill="1" applyBorder="1" applyAlignment="1">
      <alignment horizontal="center" vertical="center"/>
    </xf>
    <xf numFmtId="2" fontId="5" fillId="33" borderId="22" xfId="0" applyNumberFormat="1" applyFont="1" applyFill="1" applyBorder="1" applyAlignment="1">
      <alignment horizontal="right"/>
    </xf>
    <xf numFmtId="0" fontId="0" fillId="0" borderId="16" xfId="0" applyFont="1" applyBorder="1" applyAlignment="1">
      <alignment horizontal="left" vertical="center"/>
    </xf>
    <xf numFmtId="0" fontId="0" fillId="0" borderId="11" xfId="0" applyFont="1" applyBorder="1" applyAlignment="1">
      <alignment vertical="top" wrapText="1"/>
    </xf>
    <xf numFmtId="0" fontId="5" fillId="33" borderId="11" xfId="55" applyFont="1" applyFill="1" applyBorder="1" applyAlignment="1">
      <alignment horizontal="left"/>
      <protection/>
    </xf>
    <xf numFmtId="0" fontId="0" fillId="0" borderId="11" xfId="0" applyFont="1" applyFill="1" applyBorder="1" applyAlignment="1">
      <alignment horizontal="left" vertical="center"/>
    </xf>
    <xf numFmtId="0" fontId="0" fillId="0" borderId="14" xfId="0" applyFont="1" applyBorder="1" applyAlignment="1">
      <alignment wrapText="1"/>
    </xf>
    <xf numFmtId="1" fontId="0" fillId="0" borderId="14" xfId="0" applyNumberFormat="1" applyFont="1" applyFill="1" applyBorder="1" applyAlignment="1">
      <alignment horizontal="center" vertical="center"/>
    </xf>
    <xf numFmtId="0" fontId="0" fillId="33" borderId="20" xfId="0" applyFont="1" applyFill="1" applyBorder="1" applyAlignment="1">
      <alignment horizontal="left"/>
    </xf>
    <xf numFmtId="0" fontId="0" fillId="0" borderId="24"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Alignment="1">
      <alignment/>
    </xf>
    <xf numFmtId="0" fontId="5" fillId="33" borderId="2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2" fontId="0" fillId="0" borderId="0" xfId="0" applyNumberFormat="1" applyFont="1" applyFill="1" applyBorder="1" applyAlignment="1">
      <alignment/>
    </xf>
    <xf numFmtId="0" fontId="0" fillId="0" borderId="0" xfId="0" applyFont="1" applyFill="1" applyBorder="1" applyAlignment="1">
      <alignment horizontal="right" vertical="center"/>
    </xf>
    <xf numFmtId="0" fontId="5" fillId="0" borderId="0" xfId="0" applyFont="1" applyFill="1" applyBorder="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left" vertical="center" wrapText="1"/>
    </xf>
    <xf numFmtId="2" fontId="5" fillId="0" borderId="0" xfId="0" applyNumberFormat="1" applyFont="1" applyBorder="1" applyAlignment="1">
      <alignment horizontal="right" vertical="center" wrapText="1"/>
    </xf>
    <xf numFmtId="0" fontId="0" fillId="0" borderId="0" xfId="0" applyFont="1" applyBorder="1" applyAlignment="1">
      <alignment horizontal="center" vertical="center"/>
    </xf>
    <xf numFmtId="2" fontId="0" fillId="0" borderId="0" xfId="0" applyNumberFormat="1" applyFont="1" applyBorder="1" applyAlignment="1">
      <alignment horizontal="right" vertical="center" wrapText="1"/>
    </xf>
    <xf numFmtId="2" fontId="0" fillId="0" borderId="0" xfId="0" applyNumberFormat="1" applyFont="1" applyFill="1" applyBorder="1" applyAlignment="1">
      <alignment horizontal="right" vertical="center" wrapText="1"/>
    </xf>
    <xf numFmtId="0" fontId="0" fillId="34" borderId="39" xfId="0" applyFont="1" applyFill="1" applyBorder="1" applyAlignment="1">
      <alignment/>
    </xf>
    <xf numFmtId="2" fontId="5" fillId="34" borderId="40" xfId="0" applyNumberFormat="1" applyFont="1" applyFill="1" applyBorder="1" applyAlignment="1">
      <alignment/>
    </xf>
    <xf numFmtId="0" fontId="0" fillId="0" borderId="13" xfId="55" applyFont="1" applyFill="1" applyBorder="1" applyAlignment="1">
      <alignment horizontal="center" vertical="center"/>
      <protection/>
    </xf>
    <xf numFmtId="0" fontId="0" fillId="0" borderId="14" xfId="55" applyFont="1" applyFill="1" applyBorder="1" applyAlignment="1">
      <alignment vertical="center" wrapText="1"/>
      <protection/>
    </xf>
    <xf numFmtId="1" fontId="7" fillId="0" borderId="14" xfId="56" applyNumberFormat="1" applyFont="1" applyFill="1" applyBorder="1" applyAlignment="1">
      <alignment horizontal="center" vertical="center"/>
      <protection/>
    </xf>
    <xf numFmtId="2" fontId="0" fillId="0" borderId="15" xfId="0" applyNumberFormat="1" applyFont="1" applyFill="1" applyBorder="1" applyAlignment="1">
      <alignment horizontal="right" vertical="center" wrapText="1"/>
    </xf>
    <xf numFmtId="0" fontId="0" fillId="0" borderId="11" xfId="0" applyFont="1" applyBorder="1" applyAlignment="1">
      <alignment vertical="center" wrapText="1"/>
    </xf>
    <xf numFmtId="0" fontId="0" fillId="0" borderId="0" xfId="0" applyFont="1" applyAlignment="1">
      <alignment horizontal="right"/>
    </xf>
    <xf numFmtId="0" fontId="0" fillId="0" borderId="0" xfId="55" applyFont="1" applyAlignment="1">
      <alignment horizontal="right"/>
      <protection/>
    </xf>
    <xf numFmtId="0" fontId="5" fillId="33" borderId="20" xfId="0" applyFont="1" applyFill="1" applyBorder="1" applyAlignment="1">
      <alignment horizontal="left" vertical="top" wrapText="1"/>
    </xf>
    <xf numFmtId="0" fontId="0" fillId="0" borderId="0" xfId="0" applyFont="1" applyAlignment="1">
      <alignment horizontal="center"/>
    </xf>
    <xf numFmtId="0" fontId="5" fillId="0" borderId="11" xfId="55" applyFont="1" applyFill="1" applyBorder="1" applyAlignment="1">
      <alignment horizontal="justify" vertical="center" wrapText="1"/>
      <protection/>
    </xf>
    <xf numFmtId="0" fontId="0" fillId="0" borderId="11" xfId="55" applyFont="1" applyFill="1" applyBorder="1" applyAlignment="1">
      <alignment horizontal="justify" vertical="center" wrapText="1"/>
      <protection/>
    </xf>
    <xf numFmtId="0" fontId="0" fillId="0" borderId="11" xfId="55" applyFont="1" applyFill="1" applyBorder="1" applyAlignment="1">
      <alignment horizontal="justify" vertical="center" wrapText="1"/>
      <protection/>
    </xf>
    <xf numFmtId="0" fontId="5" fillId="0" borderId="10" xfId="55" applyFont="1" applyFill="1" applyBorder="1" applyAlignment="1">
      <alignment horizontal="center" vertical="center" wrapText="1"/>
      <protection/>
    </xf>
    <xf numFmtId="0" fontId="5" fillId="0" borderId="11" xfId="0" applyFont="1" applyFill="1" applyBorder="1" applyAlignment="1">
      <alignment horizontal="left" vertical="center" wrapText="1"/>
    </xf>
    <xf numFmtId="2" fontId="5" fillId="0" borderId="11" xfId="0" applyNumberFormat="1" applyFont="1" applyFill="1" applyBorder="1" applyAlignment="1">
      <alignment horizontal="center"/>
    </xf>
    <xf numFmtId="1" fontId="5" fillId="0" borderId="11" xfId="0" applyNumberFormat="1" applyFont="1" applyFill="1" applyBorder="1" applyAlignment="1">
      <alignment horizontal="center"/>
    </xf>
    <xf numFmtId="2" fontId="5" fillId="0" borderId="12" xfId="0" applyNumberFormat="1" applyFont="1" applyFill="1" applyBorder="1" applyAlignment="1">
      <alignment horizontal="right"/>
    </xf>
    <xf numFmtId="2" fontId="5" fillId="0" borderId="11" xfId="55" applyNumberFormat="1" applyFont="1" applyFill="1" applyBorder="1" applyAlignment="1">
      <alignment horizontal="center" vertical="center" wrapText="1"/>
      <protection/>
    </xf>
    <xf numFmtId="2" fontId="5" fillId="33" borderId="11" xfId="55" applyNumberFormat="1" applyFont="1" applyFill="1" applyBorder="1" applyAlignment="1">
      <alignment horizontal="right" vertical="center" wrapText="1"/>
      <protection/>
    </xf>
    <xf numFmtId="1" fontId="6" fillId="33" borderId="11" xfId="0" applyNumberFormat="1" applyFont="1" applyFill="1" applyBorder="1" applyAlignment="1">
      <alignment horizontal="center" vertical="center" wrapText="1"/>
    </xf>
    <xf numFmtId="1" fontId="0" fillId="0" borderId="11" xfId="0" applyNumberFormat="1" applyFont="1" applyFill="1" applyBorder="1" applyAlignment="1">
      <alignment horizontal="center"/>
    </xf>
    <xf numFmtId="1" fontId="5" fillId="33" borderId="19" xfId="0" applyNumberFormat="1" applyFont="1" applyFill="1" applyBorder="1" applyAlignment="1">
      <alignment horizontal="center" vertical="center" wrapText="1"/>
    </xf>
    <xf numFmtId="1" fontId="5" fillId="33" borderId="22" xfId="0" applyNumberFormat="1" applyFont="1" applyFill="1" applyBorder="1" applyAlignment="1">
      <alignment horizontal="center" vertical="center" wrapText="1"/>
    </xf>
    <xf numFmtId="2" fontId="5" fillId="33" borderId="46" xfId="0" applyNumberFormat="1" applyFont="1" applyFill="1" applyBorder="1" applyAlignment="1">
      <alignment horizontal="right" vertical="center" wrapText="1"/>
    </xf>
    <xf numFmtId="1" fontId="5" fillId="33" borderId="33" xfId="0" applyNumberFormat="1" applyFont="1" applyFill="1" applyBorder="1" applyAlignment="1">
      <alignment horizontal="center" vertical="center" wrapText="1"/>
    </xf>
    <xf numFmtId="0" fontId="5" fillId="34" borderId="19" xfId="0" applyFont="1" applyFill="1" applyBorder="1" applyAlignment="1">
      <alignment horizontal="center"/>
    </xf>
    <xf numFmtId="0" fontId="0" fillId="34" borderId="20" xfId="0" applyFont="1" applyFill="1" applyBorder="1" applyAlignment="1">
      <alignment/>
    </xf>
    <xf numFmtId="1" fontId="5" fillId="34" borderId="19" xfId="0" applyNumberFormat="1" applyFont="1" applyFill="1" applyBorder="1" applyAlignment="1">
      <alignment horizontal="center"/>
    </xf>
    <xf numFmtId="1" fontId="5" fillId="34" borderId="22" xfId="0" applyNumberFormat="1" applyFont="1" applyFill="1" applyBorder="1" applyAlignment="1">
      <alignment horizontal="center"/>
    </xf>
    <xf numFmtId="0" fontId="0" fillId="0" borderId="47" xfId="0" applyFont="1" applyBorder="1" applyAlignment="1">
      <alignment horizontal="center"/>
    </xf>
    <xf numFmtId="0" fontId="0" fillId="0" borderId="45" xfId="0" applyFont="1" applyBorder="1" applyAlignment="1">
      <alignment/>
    </xf>
    <xf numFmtId="0" fontId="0" fillId="0" borderId="48" xfId="0" applyFont="1" applyBorder="1" applyAlignment="1">
      <alignment/>
    </xf>
    <xf numFmtId="0" fontId="0" fillId="0" borderId="47" xfId="0" applyFont="1" applyFill="1" applyBorder="1" applyAlignment="1">
      <alignment horizontal="right" vertical="center" wrapText="1"/>
    </xf>
    <xf numFmtId="0" fontId="0" fillId="0" borderId="49" xfId="0" applyFont="1" applyBorder="1" applyAlignment="1">
      <alignment horizontal="right"/>
    </xf>
    <xf numFmtId="2" fontId="0" fillId="0" borderId="50" xfId="0" applyNumberFormat="1" applyFont="1" applyBorder="1" applyAlignment="1">
      <alignment horizontal="right" vertical="center" wrapText="1"/>
    </xf>
    <xf numFmtId="0" fontId="0" fillId="0" borderId="39" xfId="0" applyFont="1" applyBorder="1" applyAlignment="1">
      <alignment horizontal="right"/>
    </xf>
    <xf numFmtId="0" fontId="0" fillId="0" borderId="48" xfId="0" applyFont="1" applyBorder="1" applyAlignment="1">
      <alignment horizontal="right"/>
    </xf>
    <xf numFmtId="2" fontId="0" fillId="0" borderId="0" xfId="0" applyNumberFormat="1" applyFont="1" applyAlignment="1">
      <alignment horizontal="right"/>
    </xf>
    <xf numFmtId="0" fontId="5" fillId="33" borderId="33" xfId="0" applyFont="1" applyFill="1" applyBorder="1" applyAlignment="1">
      <alignment horizontal="left" vertical="center" wrapText="1"/>
    </xf>
    <xf numFmtId="1" fontId="0" fillId="0" borderId="23" xfId="0" applyNumberFormat="1" applyFont="1" applyBorder="1" applyAlignment="1">
      <alignment horizontal="center" vertical="center" wrapText="1"/>
    </xf>
    <xf numFmtId="1" fontId="0" fillId="0" borderId="25" xfId="0" applyNumberFormat="1" applyFont="1" applyBorder="1" applyAlignment="1">
      <alignment horizontal="center" vertical="center" wrapText="1"/>
    </xf>
    <xf numFmtId="1" fontId="0" fillId="0" borderId="34" xfId="0" applyNumberFormat="1" applyFont="1" applyBorder="1" applyAlignment="1">
      <alignment horizontal="center" vertical="center" wrapText="1"/>
    </xf>
    <xf numFmtId="2" fontId="0" fillId="0" borderId="51" xfId="0" applyNumberFormat="1" applyFont="1" applyBorder="1" applyAlignment="1">
      <alignment horizontal="right" vertical="center" wrapText="1"/>
    </xf>
    <xf numFmtId="1" fontId="0" fillId="0" borderId="12" xfId="0" applyNumberFormat="1" applyFont="1" applyBorder="1" applyAlignment="1">
      <alignment horizontal="center" vertical="center" wrapText="1"/>
    </xf>
    <xf numFmtId="1" fontId="0" fillId="0" borderId="35" xfId="0" applyNumberFormat="1" applyFont="1" applyBorder="1" applyAlignment="1">
      <alignment horizontal="center" vertical="center" wrapText="1"/>
    </xf>
    <xf numFmtId="0" fontId="0" fillId="0" borderId="41" xfId="0" applyFont="1" applyBorder="1" applyAlignment="1">
      <alignment horizontal="left" vertical="center" wrapText="1"/>
    </xf>
    <xf numFmtId="1" fontId="0" fillId="0" borderId="27" xfId="0" applyNumberFormat="1" applyFont="1" applyBorder="1" applyAlignment="1">
      <alignment horizontal="center" vertical="center" wrapText="1"/>
    </xf>
    <xf numFmtId="1" fontId="0" fillId="0" borderId="41" xfId="0" applyNumberFormat="1" applyFont="1" applyBorder="1" applyAlignment="1">
      <alignment horizontal="center" vertical="center" wrapText="1"/>
    </xf>
    <xf numFmtId="1" fontId="0" fillId="0" borderId="25" xfId="0" applyNumberFormat="1"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1" fontId="0" fillId="0" borderId="27" xfId="0" applyNumberFormat="1" applyFont="1" applyFill="1" applyBorder="1" applyAlignment="1">
      <alignment horizontal="center" vertical="center" wrapText="1"/>
    </xf>
    <xf numFmtId="1" fontId="0" fillId="0" borderId="41"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1" fontId="0" fillId="0" borderId="35" xfId="0" applyNumberFormat="1" applyFont="1" applyFill="1" applyBorder="1" applyAlignment="1">
      <alignment horizontal="center" vertical="center" wrapText="1"/>
    </xf>
    <xf numFmtId="1" fontId="0" fillId="0" borderId="27" xfId="0" applyNumberFormat="1" applyFont="1" applyFill="1" applyBorder="1" applyAlignment="1">
      <alignment horizontal="center"/>
    </xf>
    <xf numFmtId="1" fontId="0" fillId="0" borderId="41" xfId="0" applyNumberFormat="1" applyFont="1" applyFill="1" applyBorder="1" applyAlignment="1">
      <alignment horizontal="center"/>
    </xf>
    <xf numFmtId="0" fontId="5" fillId="33" borderId="21" xfId="0" applyFont="1" applyFill="1" applyBorder="1" applyAlignment="1">
      <alignment horizontal="left" vertical="center" wrapText="1"/>
    </xf>
    <xf numFmtId="1" fontId="0" fillId="0" borderId="31" xfId="0" applyNumberFormat="1" applyFont="1" applyFill="1" applyBorder="1" applyAlignment="1">
      <alignment horizontal="center" vertical="center" wrapText="1"/>
    </xf>
    <xf numFmtId="1" fontId="0" fillId="0" borderId="43" xfId="0" applyNumberFormat="1" applyFont="1" applyFill="1" applyBorder="1" applyAlignment="1">
      <alignment horizontal="center" vertical="center" wrapText="1"/>
    </xf>
    <xf numFmtId="0" fontId="0" fillId="36" borderId="24" xfId="0" applyFont="1" applyFill="1" applyBorder="1" applyAlignment="1">
      <alignment horizontal="left" vertical="center" wrapText="1"/>
    </xf>
    <xf numFmtId="0" fontId="0" fillId="0" borderId="11" xfId="0" applyBorder="1" applyAlignment="1">
      <alignment horizontal="center" vertical="center"/>
    </xf>
    <xf numFmtId="0" fontId="0" fillId="0" borderId="11" xfId="55" applyFont="1" applyBorder="1" applyAlignment="1">
      <alignment horizontal="center" vertical="center" wrapText="1"/>
      <protection/>
    </xf>
    <xf numFmtId="0" fontId="0" fillId="13" borderId="11" xfId="0" applyFill="1" applyBorder="1" applyAlignment="1">
      <alignment/>
    </xf>
    <xf numFmtId="0" fontId="5" fillId="13" borderId="11" xfId="55" applyFont="1" applyFill="1" applyBorder="1" applyAlignment="1">
      <alignment horizontal="left" vertical="center" wrapText="1"/>
      <protection/>
    </xf>
    <xf numFmtId="0" fontId="39" fillId="13" borderId="11" xfId="0" applyFont="1" applyFill="1" applyBorder="1" applyAlignment="1">
      <alignment horizontal="center"/>
    </xf>
    <xf numFmtId="2" fontId="39" fillId="13" borderId="11" xfId="0" applyNumberFormat="1" applyFont="1" applyFill="1" applyBorder="1" applyAlignment="1">
      <alignment horizontal="right"/>
    </xf>
    <xf numFmtId="0" fontId="0" fillId="0" borderId="11" xfId="55" applyFont="1" applyBorder="1" applyAlignment="1">
      <alignment horizontal="left" vertical="center" wrapText="1"/>
      <protection/>
    </xf>
    <xf numFmtId="0" fontId="0" fillId="0" borderId="11" xfId="0" applyFont="1" applyBorder="1" applyAlignment="1">
      <alignment horizontal="center" vertical="center"/>
    </xf>
    <xf numFmtId="2" fontId="0" fillId="0" borderId="12" xfId="0" applyNumberFormat="1" applyFont="1" applyBorder="1" applyAlignment="1">
      <alignment horizontal="right" vertical="center" wrapText="1"/>
    </xf>
    <xf numFmtId="0" fontId="0" fillId="0" borderId="11" xfId="0" applyBorder="1" applyAlignment="1">
      <alignment horizontal="left" vertical="center" wrapText="1"/>
    </xf>
    <xf numFmtId="0" fontId="0" fillId="0" borderId="11" xfId="0" applyFill="1" applyBorder="1" applyAlignment="1">
      <alignment horizontal="center" vertical="center"/>
    </xf>
    <xf numFmtId="0" fontId="0" fillId="37" borderId="11" xfId="0" applyFill="1" applyBorder="1" applyAlignment="1">
      <alignment/>
    </xf>
    <xf numFmtId="0" fontId="5" fillId="37" borderId="11" xfId="55" applyFont="1" applyFill="1" applyBorder="1" applyAlignment="1">
      <alignment horizontal="left" vertical="center" wrapText="1"/>
      <protection/>
    </xf>
    <xf numFmtId="0" fontId="39" fillId="37" borderId="11" xfId="0" applyFont="1" applyFill="1" applyBorder="1" applyAlignment="1">
      <alignment horizontal="center"/>
    </xf>
    <xf numFmtId="2" fontId="39" fillId="37" borderId="11" xfId="0" applyNumberFormat="1" applyFont="1" applyFill="1" applyBorder="1" applyAlignment="1">
      <alignment horizontal="right"/>
    </xf>
    <xf numFmtId="0" fontId="39" fillId="11" borderId="11" xfId="0" applyFont="1" applyFill="1" applyBorder="1" applyAlignment="1">
      <alignment horizontal="center"/>
    </xf>
    <xf numFmtId="2" fontId="39" fillId="11" borderId="11"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Fill="1" applyAlignment="1">
      <alignment/>
    </xf>
    <xf numFmtId="0" fontId="0" fillId="0" borderId="11" xfId="0" applyFont="1" applyBorder="1" applyAlignment="1">
      <alignment horizontal="left" vertical="center" wrapText="1"/>
    </xf>
    <xf numFmtId="0" fontId="0" fillId="0" borderId="11" xfId="0" applyFont="1" applyBorder="1" applyAlignment="1">
      <alignment vertical="center"/>
    </xf>
    <xf numFmtId="1" fontId="0" fillId="0" borderId="11" xfId="0" applyNumberFormat="1" applyFont="1" applyBorder="1" applyAlignment="1">
      <alignment horizontal="center" vertical="center" wrapText="1"/>
    </xf>
    <xf numFmtId="1" fontId="0" fillId="0" borderId="11" xfId="55" applyNumberFormat="1" applyFont="1" applyBorder="1" applyAlignment="1">
      <alignment horizontal="center" vertical="center" wrapText="1"/>
      <protection/>
    </xf>
    <xf numFmtId="0" fontId="0" fillId="0" borderId="11"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xf>
    <xf numFmtId="2" fontId="0" fillId="0" borderId="0" xfId="0" applyNumberFormat="1" applyFont="1" applyFill="1" applyBorder="1" applyAlignment="1">
      <alignment horizontal="right" vertical="center" wrapText="1"/>
    </xf>
    <xf numFmtId="2" fontId="0" fillId="0" borderId="0" xfId="0" applyNumberFormat="1" applyFont="1" applyBorder="1" applyAlignment="1">
      <alignment horizontal="right"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horizontal="left" vertical="center" wrapText="1"/>
    </xf>
    <xf numFmtId="1" fontId="0" fillId="33" borderId="11" xfId="55" applyNumberFormat="1" applyFont="1" applyFill="1" applyBorder="1" applyAlignment="1">
      <alignment horizontal="center" vertical="center" wrapText="1"/>
      <protection/>
    </xf>
    <xf numFmtId="2" fontId="0" fillId="33" borderId="12" xfId="55" applyNumberFormat="1" applyFont="1" applyFill="1" applyBorder="1" applyAlignment="1">
      <alignment horizontal="right" vertical="center" wrapText="1"/>
      <protection/>
    </xf>
    <xf numFmtId="1" fontId="0" fillId="0" borderId="11" xfId="0" applyNumberFormat="1" applyFont="1" applyBorder="1" applyAlignment="1">
      <alignment horizontal="center" vertical="center"/>
    </xf>
    <xf numFmtId="1" fontId="0" fillId="33" borderId="11" xfId="0" applyNumberFormat="1" applyFont="1" applyFill="1" applyBorder="1" applyAlignment="1">
      <alignment horizontal="center" vertical="center" wrapText="1"/>
    </xf>
    <xf numFmtId="2" fontId="0" fillId="33" borderId="12" xfId="0" applyNumberFormat="1" applyFont="1" applyFill="1" applyBorder="1" applyAlignment="1">
      <alignment horizontal="right"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left" vertical="center" wrapText="1"/>
    </xf>
    <xf numFmtId="1" fontId="0" fillId="33" borderId="14" xfId="0" applyNumberFormat="1" applyFont="1" applyFill="1" applyBorder="1" applyAlignment="1">
      <alignment horizontal="center" vertical="center" wrapText="1"/>
    </xf>
    <xf numFmtId="2" fontId="0" fillId="33" borderId="15" xfId="55" applyNumberFormat="1" applyFont="1" applyFill="1" applyBorder="1" applyAlignment="1">
      <alignment horizontal="right" vertical="center" wrapText="1"/>
      <protection/>
    </xf>
    <xf numFmtId="0" fontId="5" fillId="34" borderId="47" xfId="0" applyFont="1" applyFill="1" applyBorder="1" applyAlignment="1">
      <alignment horizontal="center" vertical="center"/>
    </xf>
    <xf numFmtId="0" fontId="5" fillId="34" borderId="45" xfId="0" applyFont="1" applyFill="1" applyBorder="1" applyAlignment="1">
      <alignment/>
    </xf>
    <xf numFmtId="1" fontId="5" fillId="34" borderId="45" xfId="0" applyNumberFormat="1" applyFont="1" applyFill="1" applyBorder="1" applyAlignment="1">
      <alignment horizontal="center" vertical="center"/>
    </xf>
    <xf numFmtId="2" fontId="5" fillId="34" borderId="49" xfId="0" applyNumberFormat="1" applyFont="1" applyFill="1" applyBorder="1" applyAlignment="1">
      <alignment horizontal="right" vertical="center"/>
    </xf>
    <xf numFmtId="0" fontId="0" fillId="0" borderId="5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Fill="1" applyAlignment="1">
      <alignment horizontal="center" vertical="center" wrapText="1"/>
    </xf>
    <xf numFmtId="0" fontId="0" fillId="0" borderId="5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Alignment="1">
      <alignment horizontal="center" vertical="center" wrapText="1"/>
    </xf>
    <xf numFmtId="0" fontId="0" fillId="0" borderId="5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0" xfId="55" applyFont="1" applyFill="1" applyAlignment="1">
      <alignment horizontal="center" vertical="center" wrapText="1"/>
      <protection/>
    </xf>
    <xf numFmtId="0" fontId="0" fillId="0" borderId="2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55" applyFont="1" applyAlignment="1">
      <alignment horizontal="center" vertical="center" wrapText="1"/>
      <protection/>
    </xf>
    <xf numFmtId="0" fontId="0" fillId="0" borderId="54"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55"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0" fillId="0" borderId="57"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59"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52"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47" xfId="0" applyFont="1" applyBorder="1" applyAlignment="1">
      <alignment horizontal="center" vertical="center" wrapText="1"/>
    </xf>
    <xf numFmtId="0" fontId="5" fillId="0" borderId="0" xfId="55" applyFont="1" applyAlignment="1">
      <alignment horizontal="center" vertical="center" wrapText="1"/>
      <protection/>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0" xfId="0" applyFont="1" applyAlignment="1">
      <alignment horizontal="right" vertical="center" wrapText="1"/>
    </xf>
    <xf numFmtId="0" fontId="0" fillId="0" borderId="0" xfId="0" applyFont="1" applyBorder="1" applyAlignment="1">
      <alignment horizontal="center" vertical="center" wrapText="1"/>
    </xf>
    <xf numFmtId="0" fontId="0" fillId="0" borderId="0" xfId="0" applyFont="1" applyAlignment="1">
      <alignment horizontal="left" vertical="center" wrapText="1"/>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0" xfId="0" applyFont="1" applyAlignment="1">
      <alignment horizontal="right" vertical="center" wrapText="1"/>
    </xf>
    <xf numFmtId="0" fontId="0" fillId="0" borderId="11" xfId="0" applyBorder="1" applyAlignment="1">
      <alignment horizontal="center" vertical="top"/>
    </xf>
    <xf numFmtId="0" fontId="5" fillId="11" borderId="11" xfId="55" applyFont="1" applyFill="1" applyBorder="1" applyAlignment="1">
      <alignment horizontal="center" vertical="center" wrapText="1"/>
      <protection/>
    </xf>
    <xf numFmtId="0" fontId="0" fillId="0" borderId="0" xfId="0" applyAlignment="1">
      <alignment horizontal="right"/>
    </xf>
    <xf numFmtId="0" fontId="0" fillId="0" borderId="0" xfId="0" applyAlignment="1">
      <alignment horizontal="center"/>
    </xf>
    <xf numFmtId="0" fontId="24" fillId="0" borderId="11" xfId="0" applyFont="1" applyBorder="1" applyAlignment="1">
      <alignment horizontal="center" vertical="center"/>
    </xf>
    <xf numFmtId="0" fontId="0" fillId="0" borderId="11" xfId="0" applyNumberFormat="1" applyBorder="1" applyAlignment="1">
      <alignment horizontal="center" vertical="center" wrapText="1"/>
    </xf>
    <xf numFmtId="0" fontId="0" fillId="0" borderId="11" xfId="0" applyBorder="1" applyAlignment="1">
      <alignment horizontal="center" vertical="center"/>
    </xf>
    <xf numFmtId="0" fontId="0" fillId="0" borderId="11"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1" fillId="0" borderId="0" xfId="0" applyFont="1" applyAlignment="1">
      <alignment horizontal="righ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0" fillId="0" borderId="53"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0" xfId="55" applyFont="1" applyAlignment="1">
      <alignment horizontal="right" vertical="center" wrapText="1"/>
      <protection/>
    </xf>
    <xf numFmtId="0" fontId="3" fillId="0" borderId="0" xfId="55" applyFont="1" applyAlignment="1">
      <alignment horizontal="center" vertical="center" wrapText="1"/>
      <protection/>
    </xf>
    <xf numFmtId="0" fontId="1" fillId="0" borderId="0" xfId="55" applyFont="1" applyAlignment="1">
      <alignment horizontal="center" vertical="center" wrapText="1"/>
      <protection/>
    </xf>
    <xf numFmtId="0" fontId="0" fillId="0" borderId="5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55" applyFont="1" applyAlignment="1">
      <alignment horizontal="right" vertical="center" wrapText="1"/>
      <protection/>
    </xf>
    <xf numFmtId="0" fontId="0" fillId="0" borderId="25" xfId="0" applyFont="1" applyBorder="1" applyAlignment="1">
      <alignment horizontal="center" vertical="center" wrapText="1"/>
    </xf>
    <xf numFmtId="0" fontId="1" fillId="0" borderId="0" xfId="0" applyFont="1" applyFill="1" applyAlignment="1">
      <alignment horizontal="right" vertical="center" wrapText="1"/>
    </xf>
    <xf numFmtId="0" fontId="1" fillId="0" borderId="0" xfId="0" applyFont="1" applyFill="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4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174"/>
  <sheetViews>
    <sheetView zoomScalePageLayoutView="0" workbookViewId="0" topLeftCell="A1">
      <selection activeCell="M12" sqref="M12"/>
    </sheetView>
  </sheetViews>
  <sheetFormatPr defaultColWidth="9.140625" defaultRowHeight="15"/>
  <cols>
    <col min="1" max="1" width="11.8515625" style="66" customWidth="1"/>
    <col min="2" max="2" width="19.7109375" style="71" customWidth="1"/>
    <col min="3" max="3" width="88.421875" style="71" customWidth="1"/>
    <col min="4" max="4" width="16.00390625" style="66" customWidth="1"/>
    <col min="5" max="5" width="15.00390625" style="66" customWidth="1"/>
    <col min="6" max="6" width="19.7109375" style="71" customWidth="1"/>
    <col min="7" max="7" width="16.00390625" style="71" customWidth="1"/>
    <col min="8" max="16384" width="9.140625" style="71" customWidth="1"/>
  </cols>
  <sheetData>
    <row r="1" spans="1:7" s="20" customFormat="1" ht="20.25" customHeight="1">
      <c r="A1" s="592" t="s">
        <v>416</v>
      </c>
      <c r="B1" s="592"/>
      <c r="C1" s="592"/>
      <c r="D1" s="592"/>
      <c r="E1" s="592"/>
      <c r="F1" s="592"/>
      <c r="G1" s="19"/>
    </row>
    <row r="2" spans="1:6" s="20" customFormat="1" ht="15">
      <c r="A2" s="18"/>
      <c r="D2" s="592" t="s">
        <v>278</v>
      </c>
      <c r="E2" s="592"/>
      <c r="F2" s="592"/>
    </row>
    <row r="3" spans="1:7" ht="15" customHeight="1">
      <c r="A3" s="592" t="s">
        <v>417</v>
      </c>
      <c r="B3" s="592"/>
      <c r="C3" s="592"/>
      <c r="D3" s="592"/>
      <c r="E3" s="592"/>
      <c r="F3" s="592"/>
      <c r="G3" s="21"/>
    </row>
    <row r="6" spans="1:7" s="72" customFormat="1" ht="15" customHeight="1">
      <c r="A6" s="553" t="s">
        <v>279</v>
      </c>
      <c r="B6" s="553"/>
      <c r="C6" s="553"/>
      <c r="D6" s="553"/>
      <c r="E6" s="553"/>
      <c r="F6" s="553"/>
      <c r="G6" s="71"/>
    </row>
    <row r="7" spans="1:7" s="72" customFormat="1" ht="15.75" thickBot="1">
      <c r="A7" s="66"/>
      <c r="B7" s="71"/>
      <c r="C7" s="71"/>
      <c r="D7" s="66"/>
      <c r="E7" s="66"/>
      <c r="F7" s="71"/>
      <c r="G7" s="71"/>
    </row>
    <row r="8" spans="1:7" s="72" customFormat="1" ht="15" customHeight="1">
      <c r="A8" s="585" t="s">
        <v>323</v>
      </c>
      <c r="B8" s="587" t="s">
        <v>324</v>
      </c>
      <c r="C8" s="587" t="s">
        <v>325</v>
      </c>
      <c r="D8" s="581" t="s">
        <v>326</v>
      </c>
      <c r="E8" s="582"/>
      <c r="F8" s="551" t="s">
        <v>280</v>
      </c>
      <c r="G8" s="71"/>
    </row>
    <row r="9" spans="1:7" s="72" customFormat="1" ht="15">
      <c r="A9" s="586"/>
      <c r="B9" s="588"/>
      <c r="C9" s="588"/>
      <c r="D9" s="583"/>
      <c r="E9" s="584"/>
      <c r="F9" s="552"/>
      <c r="G9" s="71"/>
    </row>
    <row r="10" spans="1:7" s="72" customFormat="1" ht="100.5" customHeight="1" thickBot="1">
      <c r="A10" s="586"/>
      <c r="B10" s="588"/>
      <c r="C10" s="588"/>
      <c r="D10" s="64" t="s">
        <v>92</v>
      </c>
      <c r="E10" s="64" t="s">
        <v>93</v>
      </c>
      <c r="F10" s="552"/>
      <c r="G10" s="71"/>
    </row>
    <row r="11" spans="1:7" s="72" customFormat="1" ht="15.75" thickBot="1">
      <c r="A11" s="75"/>
      <c r="B11" s="76"/>
      <c r="C11" s="77" t="s">
        <v>72</v>
      </c>
      <c r="D11" s="78">
        <f>SUM(D12:D18)</f>
        <v>13</v>
      </c>
      <c r="E11" s="78">
        <f>SUM(E12:E18)</f>
        <v>100</v>
      </c>
      <c r="F11" s="79">
        <f>SUM(F12:F18)</f>
        <v>173.33</v>
      </c>
      <c r="G11" s="71"/>
    </row>
    <row r="12" spans="1:7" s="72" customFormat="1" ht="45">
      <c r="A12" s="80">
        <v>1</v>
      </c>
      <c r="B12" s="82" t="s">
        <v>678</v>
      </c>
      <c r="C12" s="82" t="s">
        <v>389</v>
      </c>
      <c r="D12" s="83">
        <f aca="true" t="shared" si="0" ref="D12:D18">ROUND(+E12/8,0)</f>
        <v>1</v>
      </c>
      <c r="E12" s="81">
        <v>6</v>
      </c>
      <c r="F12" s="84">
        <f aca="true" t="shared" si="1" ref="F12:F18">+ROUND((280/21)*D12,2)</f>
        <v>13.33</v>
      </c>
      <c r="G12" s="71"/>
    </row>
    <row r="13" spans="1:7" s="72" customFormat="1" ht="30">
      <c r="A13" s="63">
        <v>2</v>
      </c>
      <c r="B13" s="114" t="s">
        <v>678</v>
      </c>
      <c r="C13" s="82" t="s">
        <v>390</v>
      </c>
      <c r="D13" s="86">
        <f t="shared" si="0"/>
        <v>1</v>
      </c>
      <c r="E13" s="65">
        <v>6</v>
      </c>
      <c r="F13" s="87">
        <f t="shared" si="1"/>
        <v>13.33</v>
      </c>
      <c r="G13" s="71"/>
    </row>
    <row r="14" spans="1:6" s="72" customFormat="1" ht="45">
      <c r="A14" s="63">
        <v>3</v>
      </c>
      <c r="B14" s="114" t="s">
        <v>678</v>
      </c>
      <c r="C14" s="82" t="s">
        <v>281</v>
      </c>
      <c r="D14" s="86">
        <f t="shared" si="0"/>
        <v>2</v>
      </c>
      <c r="E14" s="86">
        <v>12</v>
      </c>
      <c r="F14" s="87">
        <f t="shared" si="1"/>
        <v>26.67</v>
      </c>
    </row>
    <row r="15" spans="1:6" s="72" customFormat="1" ht="52.5" customHeight="1">
      <c r="A15" s="89">
        <v>4</v>
      </c>
      <c r="B15" s="114" t="s">
        <v>678</v>
      </c>
      <c r="C15" s="82" t="s">
        <v>391</v>
      </c>
      <c r="D15" s="86">
        <f t="shared" si="0"/>
        <v>1</v>
      </c>
      <c r="E15" s="86">
        <v>10</v>
      </c>
      <c r="F15" s="87">
        <f t="shared" si="1"/>
        <v>13.33</v>
      </c>
    </row>
    <row r="16" spans="1:6" s="72" customFormat="1" ht="98.25" customHeight="1">
      <c r="A16" s="63">
        <v>5</v>
      </c>
      <c r="B16" s="114" t="s">
        <v>678</v>
      </c>
      <c r="C16" s="82" t="s">
        <v>28</v>
      </c>
      <c r="D16" s="86">
        <f t="shared" si="0"/>
        <v>5</v>
      </c>
      <c r="E16" s="86">
        <v>40</v>
      </c>
      <c r="F16" s="87">
        <f t="shared" si="1"/>
        <v>66.67</v>
      </c>
    </row>
    <row r="17" spans="1:6" s="72" customFormat="1" ht="75">
      <c r="A17" s="68">
        <v>6</v>
      </c>
      <c r="B17" s="345" t="s">
        <v>678</v>
      </c>
      <c r="C17" s="82" t="s">
        <v>29</v>
      </c>
      <c r="D17" s="86">
        <f t="shared" si="0"/>
        <v>2</v>
      </c>
      <c r="E17" s="86">
        <v>16</v>
      </c>
      <c r="F17" s="87">
        <f t="shared" si="1"/>
        <v>26.67</v>
      </c>
    </row>
    <row r="18" spans="1:6" s="72" customFormat="1" ht="15.75" thickBot="1">
      <c r="A18" s="90">
        <v>7</v>
      </c>
      <c r="B18" s="400" t="s">
        <v>678</v>
      </c>
      <c r="C18" s="82" t="s">
        <v>30</v>
      </c>
      <c r="D18" s="91">
        <f t="shared" si="0"/>
        <v>1</v>
      </c>
      <c r="E18" s="91">
        <v>10</v>
      </c>
      <c r="F18" s="93">
        <f t="shared" si="1"/>
        <v>13.33</v>
      </c>
    </row>
    <row r="19" spans="1:6" s="72" customFormat="1" ht="15.75" thickBot="1">
      <c r="A19" s="94"/>
      <c r="B19" s="406"/>
      <c r="C19" s="95" t="s">
        <v>208</v>
      </c>
      <c r="D19" s="96">
        <f>SUM(D20:D23)</f>
        <v>11</v>
      </c>
      <c r="E19" s="96">
        <f>SUM(E20:E23)</f>
        <v>84</v>
      </c>
      <c r="F19" s="97">
        <f>SUM(F20:F23)</f>
        <v>146.67000000000002</v>
      </c>
    </row>
    <row r="20" spans="1:6" s="72" customFormat="1" ht="30">
      <c r="A20" s="98">
        <v>8</v>
      </c>
      <c r="B20" s="392" t="s">
        <v>678</v>
      </c>
      <c r="C20" s="82" t="s">
        <v>31</v>
      </c>
      <c r="D20" s="83">
        <f>ROUND(+E20/8,0)</f>
        <v>1</v>
      </c>
      <c r="E20" s="83">
        <v>6</v>
      </c>
      <c r="F20" s="84">
        <f>+ROUND((280/21)*D20,2)</f>
        <v>13.33</v>
      </c>
    </row>
    <row r="21" spans="1:6" s="72" customFormat="1" ht="30" customHeight="1">
      <c r="A21" s="99">
        <v>9</v>
      </c>
      <c r="B21" s="345" t="s">
        <v>678</v>
      </c>
      <c r="C21" s="82" t="s">
        <v>272</v>
      </c>
      <c r="D21" s="86">
        <f>ROUND(+E21/8,0)</f>
        <v>3</v>
      </c>
      <c r="E21" s="86">
        <v>24</v>
      </c>
      <c r="F21" s="87">
        <f>+ROUND((280/21)*D21,2)</f>
        <v>40</v>
      </c>
    </row>
    <row r="22" spans="1:6" s="72" customFormat="1" ht="75">
      <c r="A22" s="99">
        <v>10</v>
      </c>
      <c r="B22" s="345" t="s">
        <v>678</v>
      </c>
      <c r="C22" s="82" t="s">
        <v>273</v>
      </c>
      <c r="D22" s="86">
        <f>ROUND(+E22/8,0)</f>
        <v>5</v>
      </c>
      <c r="E22" s="86">
        <v>36</v>
      </c>
      <c r="F22" s="87">
        <f>+ROUND((280/21)*D22,2)</f>
        <v>66.67</v>
      </c>
    </row>
    <row r="23" spans="1:6" s="72" customFormat="1" ht="60.75" thickBot="1">
      <c r="A23" s="100">
        <v>11</v>
      </c>
      <c r="B23" s="400" t="s">
        <v>678</v>
      </c>
      <c r="C23" s="82" t="s">
        <v>274</v>
      </c>
      <c r="D23" s="91">
        <f>ROUND(+E23/8,0)</f>
        <v>2</v>
      </c>
      <c r="E23" s="91">
        <v>18</v>
      </c>
      <c r="F23" s="93">
        <f>+ROUND((280/21)*D23,2)</f>
        <v>26.67</v>
      </c>
    </row>
    <row r="24" spans="1:6" s="72" customFormat="1" ht="15.75" thickBot="1">
      <c r="A24" s="94"/>
      <c r="B24" s="406"/>
      <c r="C24" s="95" t="s">
        <v>441</v>
      </c>
      <c r="D24" s="96">
        <f>SUM(D25:D27)</f>
        <v>7</v>
      </c>
      <c r="E24" s="96">
        <f>SUM(E25:E27)</f>
        <v>56</v>
      </c>
      <c r="F24" s="97">
        <f>SUM(F25:F27)</f>
        <v>93.33</v>
      </c>
    </row>
    <row r="25" spans="1:6" s="72" customFormat="1" ht="60">
      <c r="A25" s="98">
        <v>12</v>
      </c>
      <c r="B25" s="407" t="s">
        <v>678</v>
      </c>
      <c r="C25" s="82" t="s">
        <v>275</v>
      </c>
      <c r="D25" s="101">
        <f>ROUND(+E25/8,0)</f>
        <v>4</v>
      </c>
      <c r="E25" s="101">
        <v>32</v>
      </c>
      <c r="F25" s="103">
        <f>+ROUND((280/21)*D25,2)</f>
        <v>53.33</v>
      </c>
    </row>
    <row r="26" spans="1:6" s="72" customFormat="1" ht="45">
      <c r="A26" s="99">
        <v>13</v>
      </c>
      <c r="B26" s="403" t="s">
        <v>678</v>
      </c>
      <c r="C26" s="82" t="s">
        <v>276</v>
      </c>
      <c r="D26" s="104">
        <f>ROUND(+E26/8,0)</f>
        <v>2</v>
      </c>
      <c r="E26" s="104">
        <v>14</v>
      </c>
      <c r="F26" s="106">
        <f>+ROUND((280/21)*D26,2)</f>
        <v>26.67</v>
      </c>
    </row>
    <row r="27" spans="1:6" s="72" customFormat="1" ht="60.75" thickBot="1">
      <c r="A27" s="100">
        <v>14</v>
      </c>
      <c r="B27" s="408" t="s">
        <v>678</v>
      </c>
      <c r="C27" s="82" t="s">
        <v>277</v>
      </c>
      <c r="D27" s="107">
        <f>ROUND(+E27/8,0)</f>
        <v>1</v>
      </c>
      <c r="E27" s="107">
        <v>10</v>
      </c>
      <c r="F27" s="109">
        <f>+ROUND((280/21)*D27,2)</f>
        <v>13.33</v>
      </c>
    </row>
    <row r="28" spans="1:6" s="72" customFormat="1" ht="15.75" thickBot="1">
      <c r="A28" s="110"/>
      <c r="B28" s="111"/>
      <c r="C28" s="111" t="s">
        <v>373</v>
      </c>
      <c r="D28" s="112">
        <f>+D11+D19+D24</f>
        <v>31</v>
      </c>
      <c r="E28" s="112">
        <f>+E11+E19+E24</f>
        <v>240</v>
      </c>
      <c r="F28" s="113">
        <f>+F11+F19+F24</f>
        <v>413.33</v>
      </c>
    </row>
    <row r="32" spans="1:7" s="72" customFormat="1" ht="15" customHeight="1">
      <c r="A32" s="553" t="s">
        <v>139</v>
      </c>
      <c r="B32" s="553"/>
      <c r="C32" s="553"/>
      <c r="D32" s="553"/>
      <c r="E32" s="553"/>
      <c r="F32" s="553"/>
      <c r="G32" s="71"/>
    </row>
    <row r="33" spans="1:7" s="72" customFormat="1" ht="15.75" thickBot="1">
      <c r="A33" s="66"/>
      <c r="B33" s="71"/>
      <c r="C33" s="71"/>
      <c r="D33" s="66"/>
      <c r="E33" s="66"/>
      <c r="F33" s="71"/>
      <c r="G33" s="71"/>
    </row>
    <row r="34" spans="1:7" s="72" customFormat="1" ht="15" customHeight="1">
      <c r="A34" s="585" t="s">
        <v>323</v>
      </c>
      <c r="B34" s="587" t="s">
        <v>324</v>
      </c>
      <c r="C34" s="587" t="s">
        <v>325</v>
      </c>
      <c r="D34" s="581" t="s">
        <v>326</v>
      </c>
      <c r="E34" s="582"/>
      <c r="F34" s="551" t="s">
        <v>280</v>
      </c>
      <c r="G34" s="71"/>
    </row>
    <row r="35" spans="1:7" s="72" customFormat="1" ht="15">
      <c r="A35" s="586"/>
      <c r="B35" s="588"/>
      <c r="C35" s="588"/>
      <c r="D35" s="583"/>
      <c r="E35" s="584"/>
      <c r="F35" s="552"/>
      <c r="G35" s="71"/>
    </row>
    <row r="36" spans="1:7" s="72" customFormat="1" ht="135" customHeight="1" thickBot="1">
      <c r="A36" s="586"/>
      <c r="B36" s="588"/>
      <c r="C36" s="588"/>
      <c r="D36" s="64" t="s">
        <v>92</v>
      </c>
      <c r="E36" s="64" t="s">
        <v>93</v>
      </c>
      <c r="F36" s="552"/>
      <c r="G36" s="71"/>
    </row>
    <row r="37" spans="1:7" s="72" customFormat="1" ht="15.75" thickBot="1">
      <c r="A37" s="75"/>
      <c r="B37" s="393"/>
      <c r="C37" s="151" t="s">
        <v>140</v>
      </c>
      <c r="D37" s="78">
        <f>+D38</f>
        <v>2</v>
      </c>
      <c r="E37" s="78">
        <f>+E38</f>
        <v>19</v>
      </c>
      <c r="F37" s="79">
        <f>+F38</f>
        <v>26.67</v>
      </c>
      <c r="G37" s="71"/>
    </row>
    <row r="38" spans="1:7" s="72" customFormat="1" ht="75.75" thickBot="1">
      <c r="A38" s="73">
        <v>1</v>
      </c>
      <c r="B38" s="394" t="s">
        <v>678</v>
      </c>
      <c r="C38" s="395" t="s">
        <v>284</v>
      </c>
      <c r="D38" s="396">
        <f>ROUND(+E38/8,0)</f>
        <v>2</v>
      </c>
      <c r="E38" s="74">
        <v>19</v>
      </c>
      <c r="F38" s="169">
        <f>+ROUND((280/21)*D38,2)</f>
        <v>26.67</v>
      </c>
      <c r="G38" s="71"/>
    </row>
    <row r="39" spans="1:6" s="72" customFormat="1" ht="15.75" thickBot="1">
      <c r="A39" s="94"/>
      <c r="B39" s="397"/>
      <c r="C39" s="95" t="s">
        <v>141</v>
      </c>
      <c r="D39" s="96">
        <f>+D40</f>
        <v>1</v>
      </c>
      <c r="E39" s="96">
        <f>+E40</f>
        <v>10</v>
      </c>
      <c r="F39" s="97">
        <f>+F40</f>
        <v>13.33</v>
      </c>
    </row>
    <row r="40" spans="1:6" s="72" customFormat="1" ht="45.75" thickBot="1">
      <c r="A40" s="73">
        <v>2</v>
      </c>
      <c r="B40" s="394" t="s">
        <v>678</v>
      </c>
      <c r="C40" s="395" t="s">
        <v>285</v>
      </c>
      <c r="D40" s="396">
        <f>ROUND(+E40/8,0)</f>
        <v>1</v>
      </c>
      <c r="E40" s="398">
        <v>10</v>
      </c>
      <c r="F40" s="169">
        <f>+ROUND((280/21)*D40,2)</f>
        <v>13.33</v>
      </c>
    </row>
    <row r="41" spans="1:6" s="72" customFormat="1" ht="15.75" thickBot="1">
      <c r="A41" s="94"/>
      <c r="B41" s="397"/>
      <c r="C41" s="151" t="s">
        <v>377</v>
      </c>
      <c r="D41" s="96">
        <f>+D42</f>
        <v>1</v>
      </c>
      <c r="E41" s="96">
        <f>+E42</f>
        <v>10</v>
      </c>
      <c r="F41" s="97">
        <f>+F42</f>
        <v>13.33</v>
      </c>
    </row>
    <row r="42" spans="1:6" s="72" customFormat="1" ht="30.75" thickBot="1">
      <c r="A42" s="73">
        <v>3</v>
      </c>
      <c r="B42" s="394" t="s">
        <v>678</v>
      </c>
      <c r="C42" s="395" t="s">
        <v>286</v>
      </c>
      <c r="D42" s="396">
        <f>ROUND(+E42/8,0)</f>
        <v>1</v>
      </c>
      <c r="E42" s="396">
        <v>10</v>
      </c>
      <c r="F42" s="169">
        <f>+ROUND((280/21)*D42,2)</f>
        <v>13.33</v>
      </c>
    </row>
    <row r="43" spans="1:6" s="72" customFormat="1" ht="15.75" thickBot="1">
      <c r="A43" s="94"/>
      <c r="B43" s="397"/>
      <c r="C43" s="151" t="s">
        <v>374</v>
      </c>
      <c r="D43" s="96">
        <f>SUM(D44:D45)</f>
        <v>6</v>
      </c>
      <c r="E43" s="96">
        <f>SUM(E44:E45)</f>
        <v>44</v>
      </c>
      <c r="F43" s="399">
        <f>SUM(F44:F45)</f>
        <v>80</v>
      </c>
    </row>
    <row r="44" spans="1:6" s="72" customFormat="1" ht="15">
      <c r="A44" s="80">
        <v>4</v>
      </c>
      <c r="B44" s="392" t="s">
        <v>678</v>
      </c>
      <c r="C44" s="175" t="s">
        <v>283</v>
      </c>
      <c r="D44" s="83">
        <f>ROUND(+E44/8,0)</f>
        <v>3</v>
      </c>
      <c r="E44" s="83">
        <v>20</v>
      </c>
      <c r="F44" s="84">
        <f>+ROUND((280/21)*D44,2)</f>
        <v>40</v>
      </c>
    </row>
    <row r="45" spans="1:6" s="72" customFormat="1" ht="60.75" thickBot="1">
      <c r="A45" s="285">
        <v>5</v>
      </c>
      <c r="B45" s="400" t="s">
        <v>678</v>
      </c>
      <c r="C45" s="161" t="s">
        <v>287</v>
      </c>
      <c r="D45" s="396">
        <f>ROUND(+E45/8,0)</f>
        <v>3</v>
      </c>
      <c r="E45" s="91">
        <v>24</v>
      </c>
      <c r="F45" s="93">
        <f>+ROUND((280/21)*D45,2)</f>
        <v>40</v>
      </c>
    </row>
    <row r="46" spans="1:6" s="72" customFormat="1" ht="15.75" thickBot="1">
      <c r="A46" s="94"/>
      <c r="B46" s="397"/>
      <c r="C46" s="151" t="s">
        <v>375</v>
      </c>
      <c r="D46" s="96">
        <f>+D47</f>
        <v>8</v>
      </c>
      <c r="E46" s="96">
        <f>+E47</f>
        <v>65</v>
      </c>
      <c r="F46" s="399">
        <f>+F47</f>
        <v>106.67</v>
      </c>
    </row>
    <row r="47" spans="1:6" s="72" customFormat="1" ht="90.75" thickBot="1">
      <c r="A47" s="73">
        <v>6</v>
      </c>
      <c r="B47" s="394" t="s">
        <v>678</v>
      </c>
      <c r="C47" s="395" t="s">
        <v>282</v>
      </c>
      <c r="D47" s="396">
        <f>ROUND(+E47/8,0)</f>
        <v>8</v>
      </c>
      <c r="E47" s="396">
        <v>65</v>
      </c>
      <c r="F47" s="169">
        <f>+ROUND((280/21)*D47,2)</f>
        <v>106.67</v>
      </c>
    </row>
    <row r="48" spans="1:6" s="72" customFormat="1" ht="15.75" thickBot="1">
      <c r="A48" s="94"/>
      <c r="B48" s="397"/>
      <c r="C48" s="151" t="s">
        <v>376</v>
      </c>
      <c r="D48" s="96">
        <f>+D49</f>
        <v>2</v>
      </c>
      <c r="E48" s="96">
        <f>+E49</f>
        <v>17</v>
      </c>
      <c r="F48" s="399">
        <f>+F49</f>
        <v>26.67</v>
      </c>
    </row>
    <row r="49" spans="1:11" s="72" customFormat="1" ht="60.75" thickBot="1">
      <c r="A49" s="80">
        <v>7</v>
      </c>
      <c r="B49" s="392" t="s">
        <v>678</v>
      </c>
      <c r="C49" s="175" t="s">
        <v>138</v>
      </c>
      <c r="D49" s="83">
        <f>ROUND(+E49/8,0)</f>
        <v>2</v>
      </c>
      <c r="E49" s="83">
        <v>17</v>
      </c>
      <c r="F49" s="84">
        <f>+ROUND((280/21)*D49,2)</f>
        <v>26.67</v>
      </c>
      <c r="K49" s="119"/>
    </row>
    <row r="50" spans="1:7" s="72" customFormat="1" ht="15.75" thickBot="1">
      <c r="A50" s="152"/>
      <c r="B50" s="148"/>
      <c r="C50" s="111" t="s">
        <v>373</v>
      </c>
      <c r="D50" s="28">
        <f>+D37+D39+D41+D43+D46+D48</f>
        <v>20</v>
      </c>
      <c r="E50" s="28">
        <f>+E37+E39+E41+E43+E46+E48</f>
        <v>165</v>
      </c>
      <c r="F50" s="153">
        <f>+F37+F39+F41+F43+F46+F48</f>
        <v>266.67</v>
      </c>
      <c r="G50" s="154"/>
    </row>
    <row r="54" spans="1:6" s="72" customFormat="1" ht="15" customHeight="1">
      <c r="A54" s="553" t="s">
        <v>418</v>
      </c>
      <c r="B54" s="553"/>
      <c r="C54" s="553"/>
      <c r="D54" s="553"/>
      <c r="E54" s="553"/>
      <c r="F54" s="553"/>
    </row>
    <row r="55" s="72" customFormat="1" ht="15.75" thickBot="1"/>
    <row r="56" spans="1:6" s="72" customFormat="1" ht="29.25" customHeight="1">
      <c r="A56" s="554" t="s">
        <v>323</v>
      </c>
      <c r="B56" s="556" t="s">
        <v>324</v>
      </c>
      <c r="C56" s="556" t="s">
        <v>325</v>
      </c>
      <c r="D56" s="556" t="s">
        <v>326</v>
      </c>
      <c r="E56" s="556"/>
      <c r="F56" s="540" t="s">
        <v>298</v>
      </c>
    </row>
    <row r="57" spans="1:6" s="72" customFormat="1" ht="24" customHeight="1">
      <c r="A57" s="555"/>
      <c r="B57" s="557"/>
      <c r="C57" s="557"/>
      <c r="D57" s="557"/>
      <c r="E57" s="557"/>
      <c r="F57" s="541"/>
    </row>
    <row r="58" spans="1:6" s="72" customFormat="1" ht="93.75" customHeight="1" thickBot="1">
      <c r="A58" s="564"/>
      <c r="B58" s="565"/>
      <c r="C58" s="565"/>
      <c r="D58" s="64" t="s">
        <v>92</v>
      </c>
      <c r="E58" s="64" t="s">
        <v>93</v>
      </c>
      <c r="F58" s="598"/>
    </row>
    <row r="59" spans="1:6" s="72" customFormat="1" ht="30.75" thickBot="1">
      <c r="A59" s="156"/>
      <c r="B59" s="157" t="s">
        <v>94</v>
      </c>
      <c r="C59" s="157" t="s">
        <v>44</v>
      </c>
      <c r="D59" s="158">
        <f>SUM(D60:D62)</f>
        <v>14</v>
      </c>
      <c r="E59" s="158">
        <f>SUM(E60:E62)</f>
        <v>112</v>
      </c>
      <c r="F59" s="159">
        <f>SUM(F60:F62)</f>
        <v>186.67000000000002</v>
      </c>
    </row>
    <row r="60" spans="1:6" s="72" customFormat="1" ht="45">
      <c r="A60" s="80">
        <v>1</v>
      </c>
      <c r="B60" s="82" t="s">
        <v>678</v>
      </c>
      <c r="C60" s="102" t="s">
        <v>419</v>
      </c>
      <c r="D60" s="155">
        <f>ROUND(+E60/8,0)</f>
        <v>2</v>
      </c>
      <c r="E60" s="81">
        <v>16</v>
      </c>
      <c r="F60" s="84">
        <f>+ROUND((280/21)*D60,2)</f>
        <v>26.67</v>
      </c>
    </row>
    <row r="61" spans="1:6" s="72" customFormat="1" ht="90">
      <c r="A61" s="68">
        <v>2</v>
      </c>
      <c r="B61" s="114" t="s">
        <v>678</v>
      </c>
      <c r="C61" s="115" t="s">
        <v>420</v>
      </c>
      <c r="D61" s="116">
        <f>ROUND(+E61/8,0)</f>
        <v>8</v>
      </c>
      <c r="E61" s="65">
        <v>64</v>
      </c>
      <c r="F61" s="87">
        <f>+ROUND((280/21)*D61,2)</f>
        <v>106.67</v>
      </c>
    </row>
    <row r="62" spans="1:6" s="72" customFormat="1" ht="105.75" thickBot="1">
      <c r="A62" s="160">
        <v>3</v>
      </c>
      <c r="B62" s="161" t="s">
        <v>678</v>
      </c>
      <c r="C62" s="108" t="s">
        <v>421</v>
      </c>
      <c r="D62" s="162">
        <f>ROUND(+E62/8,0)</f>
        <v>4</v>
      </c>
      <c r="E62" s="64">
        <v>32</v>
      </c>
      <c r="F62" s="93">
        <f>+ROUND((280/21)*D62,2)</f>
        <v>53.33</v>
      </c>
    </row>
    <row r="63" spans="1:6" s="72" customFormat="1" ht="15.75" thickBot="1">
      <c r="A63" s="156"/>
      <c r="B63" s="157" t="s">
        <v>45</v>
      </c>
      <c r="C63" s="157" t="s">
        <v>46</v>
      </c>
      <c r="D63" s="158">
        <f>SUM(D64:D68)</f>
        <v>13</v>
      </c>
      <c r="E63" s="158">
        <f>SUM(E64:E68)</f>
        <v>100</v>
      </c>
      <c r="F63" s="159">
        <f>SUM(F64:F68)</f>
        <v>173.34</v>
      </c>
    </row>
    <row r="64" spans="1:6" s="72" customFormat="1" ht="60">
      <c r="A64" s="163">
        <v>4</v>
      </c>
      <c r="B64" s="82" t="s">
        <v>678</v>
      </c>
      <c r="C64" s="82" t="s">
        <v>422</v>
      </c>
      <c r="D64" s="155">
        <f>ROUND(+E64/8,0)</f>
        <v>3</v>
      </c>
      <c r="E64" s="81">
        <v>22</v>
      </c>
      <c r="F64" s="84">
        <f>+ROUND((280/21)*D64,2)</f>
        <v>40</v>
      </c>
    </row>
    <row r="65" spans="1:6" s="72" customFormat="1" ht="45">
      <c r="A65" s="68">
        <v>5</v>
      </c>
      <c r="B65" s="114" t="s">
        <v>678</v>
      </c>
      <c r="C65" s="114" t="s">
        <v>423</v>
      </c>
      <c r="D65" s="116">
        <f aca="true" t="shared" si="2" ref="D65:D76">ROUND(+E65/8,0)</f>
        <v>2</v>
      </c>
      <c r="E65" s="65">
        <v>15</v>
      </c>
      <c r="F65" s="87">
        <f>+ROUND((280/21)*D65,2)</f>
        <v>26.67</v>
      </c>
    </row>
    <row r="66" spans="1:6" s="72" customFormat="1" ht="75">
      <c r="A66" s="68">
        <v>6</v>
      </c>
      <c r="B66" s="114" t="s">
        <v>678</v>
      </c>
      <c r="C66" s="114" t="s">
        <v>424</v>
      </c>
      <c r="D66" s="116">
        <f t="shared" si="2"/>
        <v>2</v>
      </c>
      <c r="E66" s="65">
        <v>18</v>
      </c>
      <c r="F66" s="87">
        <f>+ROUND((280/21)*D66,2)</f>
        <v>26.67</v>
      </c>
    </row>
    <row r="67" spans="1:6" s="72" customFormat="1" ht="60">
      <c r="A67" s="68">
        <v>7</v>
      </c>
      <c r="B67" s="114" t="s">
        <v>678</v>
      </c>
      <c r="C67" s="114" t="s">
        <v>425</v>
      </c>
      <c r="D67" s="116">
        <f t="shared" si="2"/>
        <v>2</v>
      </c>
      <c r="E67" s="65">
        <v>17</v>
      </c>
      <c r="F67" s="87">
        <f>+ROUND((280/21)*D67,2)</f>
        <v>26.67</v>
      </c>
    </row>
    <row r="68" spans="1:6" s="72" customFormat="1" ht="90.75" thickBot="1">
      <c r="A68" s="160">
        <v>8</v>
      </c>
      <c r="B68" s="161" t="s">
        <v>678</v>
      </c>
      <c r="C68" s="161" t="s">
        <v>426</v>
      </c>
      <c r="D68" s="162">
        <f t="shared" si="2"/>
        <v>4</v>
      </c>
      <c r="E68" s="64">
        <v>28</v>
      </c>
      <c r="F68" s="93">
        <f>+ROUND((280/21)*D68,2)</f>
        <v>53.33</v>
      </c>
    </row>
    <row r="69" spans="1:6" s="72" customFormat="1" ht="15.75" thickBot="1">
      <c r="A69" s="156"/>
      <c r="B69" s="157" t="s">
        <v>201</v>
      </c>
      <c r="C69" s="157" t="s">
        <v>202</v>
      </c>
      <c r="D69" s="158">
        <f>SUM(D70:D74)</f>
        <v>12</v>
      </c>
      <c r="E69" s="158">
        <f>SUM(E70:E74)</f>
        <v>92</v>
      </c>
      <c r="F69" s="159">
        <f>SUM(F70:F74)</f>
        <v>160.01</v>
      </c>
    </row>
    <row r="70" spans="1:6" s="72" customFormat="1" ht="15">
      <c r="A70" s="163">
        <v>9</v>
      </c>
      <c r="B70" s="102" t="s">
        <v>678</v>
      </c>
      <c r="C70" s="102" t="s">
        <v>135</v>
      </c>
      <c r="D70" s="155">
        <f t="shared" si="2"/>
        <v>2</v>
      </c>
      <c r="E70" s="164">
        <v>16</v>
      </c>
      <c r="F70" s="84">
        <f>+ROUND((280/21)*D70,2)</f>
        <v>26.67</v>
      </c>
    </row>
    <row r="71" spans="1:6" s="72" customFormat="1" ht="120">
      <c r="A71" s="68">
        <v>10</v>
      </c>
      <c r="B71" s="115" t="s">
        <v>678</v>
      </c>
      <c r="C71" s="115" t="s">
        <v>427</v>
      </c>
      <c r="D71" s="116">
        <f t="shared" si="2"/>
        <v>3</v>
      </c>
      <c r="E71" s="55">
        <v>24</v>
      </c>
      <c r="F71" s="87">
        <f>+ROUND((280/21)*D71,2)</f>
        <v>40</v>
      </c>
    </row>
    <row r="72" spans="1:6" s="72" customFormat="1" ht="75">
      <c r="A72" s="68">
        <v>11</v>
      </c>
      <c r="B72" s="114" t="s">
        <v>678</v>
      </c>
      <c r="C72" s="115" t="s">
        <v>428</v>
      </c>
      <c r="D72" s="116">
        <f t="shared" si="2"/>
        <v>2</v>
      </c>
      <c r="E72" s="55">
        <v>16</v>
      </c>
      <c r="F72" s="87">
        <f>+ROUND((280/21)*D72,2)</f>
        <v>26.67</v>
      </c>
    </row>
    <row r="73" spans="1:6" s="72" customFormat="1" ht="45">
      <c r="A73" s="68">
        <v>12</v>
      </c>
      <c r="B73" s="114" t="s">
        <v>678</v>
      </c>
      <c r="C73" s="115" t="s">
        <v>429</v>
      </c>
      <c r="D73" s="116">
        <f t="shared" si="2"/>
        <v>3</v>
      </c>
      <c r="E73" s="55">
        <v>24</v>
      </c>
      <c r="F73" s="87">
        <f>+ROUND((280/21)*D73,2)</f>
        <v>40</v>
      </c>
    </row>
    <row r="74" spans="1:6" s="72" customFormat="1" ht="45.75" thickBot="1">
      <c r="A74" s="160">
        <v>13</v>
      </c>
      <c r="B74" s="161" t="s">
        <v>678</v>
      </c>
      <c r="C74" s="161" t="s">
        <v>430</v>
      </c>
      <c r="D74" s="162">
        <f t="shared" si="2"/>
        <v>2</v>
      </c>
      <c r="E74" s="165">
        <v>12</v>
      </c>
      <c r="F74" s="93">
        <f>+ROUND((280/21)*D74,2)</f>
        <v>26.67</v>
      </c>
    </row>
    <row r="75" spans="1:6" s="72" customFormat="1" ht="15.75" thickBot="1">
      <c r="A75" s="156"/>
      <c r="B75" s="157" t="s">
        <v>299</v>
      </c>
      <c r="C75" s="157" t="s">
        <v>445</v>
      </c>
      <c r="D75" s="158">
        <f>SUM(D76)</f>
        <v>12</v>
      </c>
      <c r="E75" s="158">
        <f>SUM(E76:E76)</f>
        <v>98</v>
      </c>
      <c r="F75" s="159">
        <f>SUM(F76)</f>
        <v>160</v>
      </c>
    </row>
    <row r="76" spans="1:6" s="72" customFormat="1" ht="120.75" thickBot="1">
      <c r="A76" s="166">
        <v>14</v>
      </c>
      <c r="B76" s="167" t="s">
        <v>678</v>
      </c>
      <c r="C76" s="167" t="s">
        <v>699</v>
      </c>
      <c r="D76" s="168">
        <f t="shared" si="2"/>
        <v>12</v>
      </c>
      <c r="E76" s="74">
        <v>98</v>
      </c>
      <c r="F76" s="169">
        <f>+ROUND((280/21)*D76,2)</f>
        <v>160</v>
      </c>
    </row>
    <row r="77" spans="1:6" s="72" customFormat="1" ht="15.75" thickBot="1">
      <c r="A77" s="170"/>
      <c r="B77" s="171"/>
      <c r="C77" s="171" t="s">
        <v>373</v>
      </c>
      <c r="D77" s="172">
        <f>+D59+D63+D69+D75</f>
        <v>51</v>
      </c>
      <c r="E77" s="172">
        <f>+E59+E63+E69+E75</f>
        <v>402</v>
      </c>
      <c r="F77" s="173">
        <f>+F59+F63+F69+F75</f>
        <v>680.02</v>
      </c>
    </row>
    <row r="78" spans="1:7" ht="16.5" customHeight="1">
      <c r="A78" s="117"/>
      <c r="B78" s="118"/>
      <c r="C78" s="118"/>
      <c r="D78" s="117"/>
      <c r="E78" s="117"/>
      <c r="F78" s="117"/>
      <c r="G78" s="117"/>
    </row>
    <row r="79" spans="1:7" ht="16.5" customHeight="1">
      <c r="A79" s="117"/>
      <c r="B79" s="118"/>
      <c r="C79" s="118"/>
      <c r="D79" s="117"/>
      <c r="E79" s="117"/>
      <c r="F79" s="117"/>
      <c r="G79" s="117"/>
    </row>
    <row r="80" spans="1:7" ht="16.5" customHeight="1">
      <c r="A80" s="117"/>
      <c r="B80" s="118"/>
      <c r="C80" s="118"/>
      <c r="D80" s="117"/>
      <c r="E80" s="117"/>
      <c r="F80" s="117"/>
      <c r="G80" s="117"/>
    </row>
    <row r="81" spans="1:6" s="72" customFormat="1" ht="15" customHeight="1">
      <c r="A81" s="553" t="s">
        <v>700</v>
      </c>
      <c r="B81" s="553"/>
      <c r="C81" s="553"/>
      <c r="D81" s="553"/>
      <c r="E81" s="553"/>
      <c r="F81" s="553"/>
    </row>
    <row r="82" spans="4:5" s="72" customFormat="1" ht="15.75" thickBot="1">
      <c r="D82" s="119"/>
      <c r="E82" s="119"/>
    </row>
    <row r="83" spans="1:6" s="72" customFormat="1" ht="15" customHeight="1">
      <c r="A83" s="554" t="s">
        <v>323</v>
      </c>
      <c r="B83" s="556" t="s">
        <v>324</v>
      </c>
      <c r="C83" s="556" t="s">
        <v>325</v>
      </c>
      <c r="D83" s="556" t="s">
        <v>326</v>
      </c>
      <c r="E83" s="556"/>
      <c r="F83" s="540" t="s">
        <v>298</v>
      </c>
    </row>
    <row r="84" spans="1:6" s="72" customFormat="1" ht="15">
      <c r="A84" s="555"/>
      <c r="B84" s="557"/>
      <c r="C84" s="557"/>
      <c r="D84" s="557"/>
      <c r="E84" s="557"/>
      <c r="F84" s="541"/>
    </row>
    <row r="85" spans="1:6" s="72" customFormat="1" ht="95.25" customHeight="1">
      <c r="A85" s="555"/>
      <c r="B85" s="557"/>
      <c r="C85" s="557"/>
      <c r="D85" s="65" t="s">
        <v>92</v>
      </c>
      <c r="E85" s="65" t="s">
        <v>93</v>
      </c>
      <c r="F85" s="541"/>
    </row>
    <row r="86" spans="1:7" s="72" customFormat="1" ht="15">
      <c r="A86" s="22"/>
      <c r="B86" s="23" t="s">
        <v>94</v>
      </c>
      <c r="C86" s="23"/>
      <c r="D86" s="24">
        <f>SUM(D87:D89)</f>
        <v>30</v>
      </c>
      <c r="E86" s="24">
        <f>SUM(E87:E89)</f>
        <v>240</v>
      </c>
      <c r="F86" s="25">
        <f>SUM(F87:F89)</f>
        <v>400</v>
      </c>
      <c r="G86" s="120"/>
    </row>
    <row r="87" spans="1:7" s="72" customFormat="1" ht="15">
      <c r="A87" s="63">
        <v>1</v>
      </c>
      <c r="B87" s="114" t="s">
        <v>678</v>
      </c>
      <c r="C87" s="121" t="s">
        <v>63</v>
      </c>
      <c r="D87" s="116">
        <f aca="true" t="shared" si="3" ref="D87:D102">ROUND(+E87/8,0)</f>
        <v>4</v>
      </c>
      <c r="E87" s="116">
        <v>32</v>
      </c>
      <c r="F87" s="87">
        <f aca="true" t="shared" si="4" ref="F87:F102">+ROUND((280/21)*D87,2)</f>
        <v>53.33</v>
      </c>
      <c r="G87" s="120"/>
    </row>
    <row r="88" spans="1:6" s="72" customFormat="1" ht="15">
      <c r="A88" s="63">
        <v>2</v>
      </c>
      <c r="B88" s="114" t="s">
        <v>678</v>
      </c>
      <c r="C88" s="121" t="s">
        <v>239</v>
      </c>
      <c r="D88" s="116">
        <f t="shared" si="3"/>
        <v>14</v>
      </c>
      <c r="E88" s="116">
        <v>112</v>
      </c>
      <c r="F88" s="87">
        <f t="shared" si="4"/>
        <v>186.67</v>
      </c>
    </row>
    <row r="89" spans="1:6" s="72" customFormat="1" ht="15">
      <c r="A89" s="63">
        <v>3</v>
      </c>
      <c r="B89" s="114" t="s">
        <v>678</v>
      </c>
      <c r="C89" s="121" t="s">
        <v>64</v>
      </c>
      <c r="D89" s="116">
        <f t="shared" si="3"/>
        <v>12</v>
      </c>
      <c r="E89" s="116">
        <v>96</v>
      </c>
      <c r="F89" s="87">
        <f t="shared" si="4"/>
        <v>160</v>
      </c>
    </row>
    <row r="90" spans="1:7" s="72" customFormat="1" ht="15">
      <c r="A90" s="122"/>
      <c r="B90" s="23" t="s">
        <v>45</v>
      </c>
      <c r="C90" s="23"/>
      <c r="D90" s="24">
        <f>SUM(D91:D92)</f>
        <v>18</v>
      </c>
      <c r="E90" s="24">
        <f>SUM(E91:E92)</f>
        <v>144</v>
      </c>
      <c r="F90" s="25">
        <f>SUM(F91:F92)</f>
        <v>240</v>
      </c>
      <c r="G90" s="120"/>
    </row>
    <row r="91" spans="1:7" s="72" customFormat="1" ht="15">
      <c r="A91" s="89">
        <v>4</v>
      </c>
      <c r="B91" s="114" t="s">
        <v>678</v>
      </c>
      <c r="C91" s="114" t="s">
        <v>446</v>
      </c>
      <c r="D91" s="116">
        <f t="shared" si="3"/>
        <v>12</v>
      </c>
      <c r="E91" s="116">
        <v>96</v>
      </c>
      <c r="F91" s="87">
        <f t="shared" si="4"/>
        <v>160</v>
      </c>
      <c r="G91" s="120"/>
    </row>
    <row r="92" spans="1:6" s="72" customFormat="1" ht="15">
      <c r="A92" s="89">
        <v>5</v>
      </c>
      <c r="B92" s="114" t="s">
        <v>678</v>
      </c>
      <c r="C92" s="123" t="s">
        <v>242</v>
      </c>
      <c r="D92" s="116">
        <f t="shared" si="3"/>
        <v>6</v>
      </c>
      <c r="E92" s="116">
        <v>48</v>
      </c>
      <c r="F92" s="87">
        <f t="shared" si="4"/>
        <v>80</v>
      </c>
    </row>
    <row r="93" spans="1:7" s="72" customFormat="1" ht="15">
      <c r="A93" s="124"/>
      <c r="B93" s="30" t="s">
        <v>201</v>
      </c>
      <c r="C93" s="23"/>
      <c r="D93" s="24">
        <f>SUM(D94:D95)</f>
        <v>18</v>
      </c>
      <c r="E93" s="24">
        <f>SUM(E94:E95)</f>
        <v>144</v>
      </c>
      <c r="F93" s="25">
        <f>SUM(F94:F95)</f>
        <v>240</v>
      </c>
      <c r="G93" s="120"/>
    </row>
    <row r="94" spans="1:7" s="72" customFormat="1" ht="15">
      <c r="A94" s="89">
        <v>6</v>
      </c>
      <c r="B94" s="114" t="s">
        <v>678</v>
      </c>
      <c r="C94" s="88" t="s">
        <v>447</v>
      </c>
      <c r="D94" s="116">
        <f t="shared" si="3"/>
        <v>12</v>
      </c>
      <c r="E94" s="116">
        <v>96</v>
      </c>
      <c r="F94" s="87">
        <f t="shared" si="4"/>
        <v>160</v>
      </c>
      <c r="G94" s="120"/>
    </row>
    <row r="95" spans="1:6" s="72" customFormat="1" ht="15">
      <c r="A95" s="125">
        <v>7</v>
      </c>
      <c r="B95" s="114" t="s">
        <v>678</v>
      </c>
      <c r="C95" s="123" t="s">
        <v>448</v>
      </c>
      <c r="D95" s="116">
        <f t="shared" si="3"/>
        <v>6</v>
      </c>
      <c r="E95" s="116">
        <v>48</v>
      </c>
      <c r="F95" s="87">
        <f t="shared" si="4"/>
        <v>80</v>
      </c>
    </row>
    <row r="96" spans="1:7" s="72" customFormat="1" ht="15">
      <c r="A96" s="126"/>
      <c r="B96" s="31" t="s">
        <v>299</v>
      </c>
      <c r="C96" s="23"/>
      <c r="D96" s="24">
        <f>SUM(D97:D98)</f>
        <v>15</v>
      </c>
      <c r="E96" s="24">
        <f>SUM(E97:E98)</f>
        <v>120</v>
      </c>
      <c r="F96" s="25">
        <f>SUM(F97:F98)</f>
        <v>200</v>
      </c>
      <c r="G96" s="120"/>
    </row>
    <row r="97" spans="1:7" s="72" customFormat="1" ht="15">
      <c r="A97" s="89">
        <v>8</v>
      </c>
      <c r="B97" s="114" t="s">
        <v>678</v>
      </c>
      <c r="C97" s="127" t="s">
        <v>240</v>
      </c>
      <c r="D97" s="116">
        <f t="shared" si="3"/>
        <v>10</v>
      </c>
      <c r="E97" s="116">
        <v>80</v>
      </c>
      <c r="F97" s="87">
        <f t="shared" si="4"/>
        <v>133.33</v>
      </c>
      <c r="G97" s="120"/>
    </row>
    <row r="98" spans="1:6" s="72" customFormat="1" ht="15">
      <c r="A98" s="89">
        <v>9</v>
      </c>
      <c r="B98" s="114" t="s">
        <v>678</v>
      </c>
      <c r="C98" s="127" t="s">
        <v>344</v>
      </c>
      <c r="D98" s="116">
        <f t="shared" si="3"/>
        <v>5</v>
      </c>
      <c r="E98" s="116">
        <v>40</v>
      </c>
      <c r="F98" s="87">
        <f t="shared" si="4"/>
        <v>66.67</v>
      </c>
    </row>
    <row r="99" spans="1:7" s="72" customFormat="1" ht="15">
      <c r="A99" s="126"/>
      <c r="B99" s="31" t="s">
        <v>449</v>
      </c>
      <c r="C99" s="23"/>
      <c r="D99" s="24">
        <f>SUM(D100:D102)</f>
        <v>9</v>
      </c>
      <c r="E99" s="24">
        <f>SUM(E100:E102)</f>
        <v>72</v>
      </c>
      <c r="F99" s="25">
        <f>SUM(F100:F102)</f>
        <v>120</v>
      </c>
      <c r="G99" s="120"/>
    </row>
    <row r="100" spans="1:7" s="72" customFormat="1" ht="15">
      <c r="A100" s="89">
        <v>10</v>
      </c>
      <c r="B100" s="114" t="s">
        <v>678</v>
      </c>
      <c r="C100" s="123" t="s">
        <v>65</v>
      </c>
      <c r="D100" s="116">
        <f t="shared" si="3"/>
        <v>3</v>
      </c>
      <c r="E100" s="116">
        <v>24</v>
      </c>
      <c r="F100" s="87">
        <f t="shared" si="4"/>
        <v>40</v>
      </c>
      <c r="G100" s="120"/>
    </row>
    <row r="101" spans="1:6" s="72" customFormat="1" ht="15">
      <c r="A101" s="89">
        <v>11</v>
      </c>
      <c r="B101" s="114" t="s">
        <v>678</v>
      </c>
      <c r="C101" s="123" t="s">
        <v>66</v>
      </c>
      <c r="D101" s="116">
        <f t="shared" si="3"/>
        <v>3</v>
      </c>
      <c r="E101" s="116">
        <v>24</v>
      </c>
      <c r="F101" s="87">
        <f t="shared" si="4"/>
        <v>40</v>
      </c>
    </row>
    <row r="102" spans="1:6" s="72" customFormat="1" ht="15">
      <c r="A102" s="89">
        <v>12</v>
      </c>
      <c r="B102" s="114" t="s">
        <v>678</v>
      </c>
      <c r="C102" s="123" t="s">
        <v>67</v>
      </c>
      <c r="D102" s="116">
        <f t="shared" si="3"/>
        <v>3</v>
      </c>
      <c r="E102" s="116">
        <v>24</v>
      </c>
      <c r="F102" s="87">
        <f t="shared" si="4"/>
        <v>40</v>
      </c>
    </row>
    <row r="103" spans="1:6" s="72" customFormat="1" ht="15.75" thickBot="1">
      <c r="A103" s="26"/>
      <c r="B103" s="27"/>
      <c r="C103" s="27" t="s">
        <v>373</v>
      </c>
      <c r="D103" s="28">
        <f>+D86+D90+D93+D96+D99</f>
        <v>90</v>
      </c>
      <c r="E103" s="28">
        <f>+E86+E90+E93+E96+E99</f>
        <v>720</v>
      </c>
      <c r="F103" s="29">
        <f>+F86+F90+F93+F96+F99</f>
        <v>1200</v>
      </c>
    </row>
    <row r="104" spans="1:7" ht="15" customHeight="1">
      <c r="A104" s="117"/>
      <c r="B104" s="118"/>
      <c r="C104" s="118"/>
      <c r="D104" s="117"/>
      <c r="E104" s="117"/>
      <c r="F104" s="117"/>
      <c r="G104" s="117"/>
    </row>
    <row r="105" spans="1:7" ht="15" customHeight="1">
      <c r="A105" s="117"/>
      <c r="B105" s="118"/>
      <c r="C105" s="118"/>
      <c r="D105" s="117"/>
      <c r="E105" s="117"/>
      <c r="F105" s="117"/>
      <c r="G105" s="117"/>
    </row>
    <row r="106" spans="1:7" ht="15" customHeight="1">
      <c r="A106" s="117"/>
      <c r="B106" s="118"/>
      <c r="C106" s="118"/>
      <c r="D106" s="117"/>
      <c r="E106" s="117"/>
      <c r="F106" s="117"/>
      <c r="G106" s="117"/>
    </row>
    <row r="107" spans="1:6" s="72" customFormat="1" ht="15" customHeight="1">
      <c r="A107" s="542" t="s">
        <v>142</v>
      </c>
      <c r="B107" s="542"/>
      <c r="C107" s="542"/>
      <c r="D107" s="542"/>
      <c r="E107" s="542"/>
      <c r="F107" s="542"/>
    </row>
    <row r="108" spans="1:6" s="72" customFormat="1" ht="15.75" thickBot="1">
      <c r="A108" s="67"/>
      <c r="B108" s="128"/>
      <c r="C108" s="129"/>
      <c r="D108" s="129"/>
      <c r="E108" s="67"/>
      <c r="F108" s="128"/>
    </row>
    <row r="109" spans="1:6" s="72" customFormat="1" ht="15" customHeight="1">
      <c r="A109" s="558" t="s">
        <v>323</v>
      </c>
      <c r="B109" s="538" t="s">
        <v>324</v>
      </c>
      <c r="C109" s="538" t="s">
        <v>325</v>
      </c>
      <c r="D109" s="538" t="s">
        <v>326</v>
      </c>
      <c r="E109" s="538"/>
      <c r="F109" s="540" t="s">
        <v>280</v>
      </c>
    </row>
    <row r="110" spans="1:6" s="72" customFormat="1" ht="15">
      <c r="A110" s="559"/>
      <c r="B110" s="539"/>
      <c r="C110" s="539"/>
      <c r="D110" s="539"/>
      <c r="E110" s="539"/>
      <c r="F110" s="541"/>
    </row>
    <row r="111" spans="1:6" s="72" customFormat="1" ht="100.5" customHeight="1" thickBot="1">
      <c r="A111" s="595"/>
      <c r="B111" s="596"/>
      <c r="C111" s="596"/>
      <c r="D111" s="70" t="s">
        <v>92</v>
      </c>
      <c r="E111" s="70" t="s">
        <v>93</v>
      </c>
      <c r="F111" s="597"/>
    </row>
    <row r="112" spans="1:6" s="72" customFormat="1" ht="15">
      <c r="A112" s="184"/>
      <c r="B112" s="185" t="s">
        <v>243</v>
      </c>
      <c r="C112" s="186"/>
      <c r="D112" s="187">
        <f>SUM(D113:D117)</f>
        <v>25</v>
      </c>
      <c r="E112" s="187">
        <f>SUM(E113:E117)</f>
        <v>200</v>
      </c>
      <c r="F112" s="188">
        <f>SUM(F113:F117)</f>
        <v>333.35</v>
      </c>
    </row>
    <row r="113" spans="1:6" s="72" customFormat="1" ht="15">
      <c r="A113" s="68">
        <v>1</v>
      </c>
      <c r="B113" s="114" t="s">
        <v>678</v>
      </c>
      <c r="C113" s="85" t="s">
        <v>106</v>
      </c>
      <c r="D113" s="116">
        <f aca="true" t="shared" si="5" ref="D113:D137">ROUND(+E113/8,0)</f>
        <v>5</v>
      </c>
      <c r="E113" s="130">
        <v>40</v>
      </c>
      <c r="F113" s="87">
        <f>+ROUND((280/21)*D113,2)</f>
        <v>66.67</v>
      </c>
    </row>
    <row r="114" spans="1:6" s="72" customFormat="1" ht="15">
      <c r="A114" s="68">
        <v>2</v>
      </c>
      <c r="B114" s="114" t="s">
        <v>678</v>
      </c>
      <c r="C114" s="85" t="s">
        <v>107</v>
      </c>
      <c r="D114" s="116">
        <f t="shared" si="5"/>
        <v>5</v>
      </c>
      <c r="E114" s="130">
        <v>40</v>
      </c>
      <c r="F114" s="87">
        <f>+ROUND((280/21)*D114,2)</f>
        <v>66.67</v>
      </c>
    </row>
    <row r="115" spans="1:6" s="72" customFormat="1" ht="15">
      <c r="A115" s="68">
        <v>3</v>
      </c>
      <c r="B115" s="114" t="s">
        <v>678</v>
      </c>
      <c r="C115" s="85" t="s">
        <v>108</v>
      </c>
      <c r="D115" s="116">
        <f t="shared" si="5"/>
        <v>5</v>
      </c>
      <c r="E115" s="130">
        <v>40</v>
      </c>
      <c r="F115" s="87">
        <f>+ROUND((280/21)*D115,2)</f>
        <v>66.67</v>
      </c>
    </row>
    <row r="116" spans="1:6" s="72" customFormat="1" ht="15">
      <c r="A116" s="68">
        <v>4</v>
      </c>
      <c r="B116" s="114" t="s">
        <v>678</v>
      </c>
      <c r="C116" s="85" t="s">
        <v>109</v>
      </c>
      <c r="D116" s="116">
        <f t="shared" si="5"/>
        <v>5</v>
      </c>
      <c r="E116" s="130">
        <v>40</v>
      </c>
      <c r="F116" s="87">
        <f>+ROUND((280/21)*D116,2)</f>
        <v>66.67</v>
      </c>
    </row>
    <row r="117" spans="1:6" s="72" customFormat="1" ht="15">
      <c r="A117" s="99">
        <v>5</v>
      </c>
      <c r="B117" s="176" t="s">
        <v>678</v>
      </c>
      <c r="C117" s="85" t="s">
        <v>110</v>
      </c>
      <c r="D117" s="116">
        <f t="shared" si="5"/>
        <v>5</v>
      </c>
      <c r="E117" s="146">
        <v>40</v>
      </c>
      <c r="F117" s="87">
        <f>+ROUND((280/21)*D117,2)</f>
        <v>66.67</v>
      </c>
    </row>
    <row r="118" spans="1:6" s="72" customFormat="1" ht="15">
      <c r="A118" s="126"/>
      <c r="B118" s="183" t="s">
        <v>246</v>
      </c>
      <c r="C118" s="23"/>
      <c r="D118" s="24">
        <f>SUM(D119:D124)</f>
        <v>30</v>
      </c>
      <c r="E118" s="24">
        <f>SUM(E119:E124)</f>
        <v>240</v>
      </c>
      <c r="F118" s="25">
        <f>SUM(F119:F124)</f>
        <v>400.02000000000004</v>
      </c>
    </row>
    <row r="119" spans="1:6" s="72" customFormat="1" ht="15">
      <c r="A119" s="99">
        <v>6</v>
      </c>
      <c r="B119" s="114" t="s">
        <v>678</v>
      </c>
      <c r="C119" s="85" t="s">
        <v>111</v>
      </c>
      <c r="D119" s="116">
        <f t="shared" si="5"/>
        <v>5</v>
      </c>
      <c r="E119" s="130">
        <v>40</v>
      </c>
      <c r="F119" s="87">
        <f aca="true" t="shared" si="6" ref="F119:F124">+ROUND((280/21)*D119,2)</f>
        <v>66.67</v>
      </c>
    </row>
    <row r="120" spans="1:6" s="72" customFormat="1" ht="15">
      <c r="A120" s="99">
        <v>7</v>
      </c>
      <c r="B120" s="114" t="s">
        <v>678</v>
      </c>
      <c r="C120" s="85" t="s">
        <v>112</v>
      </c>
      <c r="D120" s="116">
        <f t="shared" si="5"/>
        <v>5</v>
      </c>
      <c r="E120" s="130">
        <v>40</v>
      </c>
      <c r="F120" s="87">
        <f t="shared" si="6"/>
        <v>66.67</v>
      </c>
    </row>
    <row r="121" spans="1:6" s="72" customFormat="1" ht="15">
      <c r="A121" s="99">
        <v>8</v>
      </c>
      <c r="B121" s="114" t="s">
        <v>678</v>
      </c>
      <c r="C121" s="85" t="s">
        <v>113</v>
      </c>
      <c r="D121" s="116">
        <f t="shared" si="5"/>
        <v>5</v>
      </c>
      <c r="E121" s="130">
        <v>40</v>
      </c>
      <c r="F121" s="87">
        <f t="shared" si="6"/>
        <v>66.67</v>
      </c>
    </row>
    <row r="122" spans="1:6" s="72" customFormat="1" ht="15">
      <c r="A122" s="99">
        <v>9</v>
      </c>
      <c r="B122" s="114" t="s">
        <v>678</v>
      </c>
      <c r="C122" s="85" t="s">
        <v>114</v>
      </c>
      <c r="D122" s="116">
        <f t="shared" si="5"/>
        <v>5</v>
      </c>
      <c r="E122" s="130">
        <v>40</v>
      </c>
      <c r="F122" s="87">
        <f t="shared" si="6"/>
        <v>66.67</v>
      </c>
    </row>
    <row r="123" spans="1:6" s="72" customFormat="1" ht="15">
      <c r="A123" s="99">
        <v>10</v>
      </c>
      <c r="B123" s="114" t="s">
        <v>678</v>
      </c>
      <c r="C123" s="121" t="s">
        <v>115</v>
      </c>
      <c r="D123" s="116">
        <f t="shared" si="5"/>
        <v>5</v>
      </c>
      <c r="E123" s="130">
        <v>40</v>
      </c>
      <c r="F123" s="87">
        <f t="shared" si="6"/>
        <v>66.67</v>
      </c>
    </row>
    <row r="124" spans="1:6" s="72" customFormat="1" ht="15">
      <c r="A124" s="99">
        <v>11</v>
      </c>
      <c r="B124" s="114" t="s">
        <v>678</v>
      </c>
      <c r="C124" s="121" t="s">
        <v>116</v>
      </c>
      <c r="D124" s="116">
        <f t="shared" si="5"/>
        <v>5</v>
      </c>
      <c r="E124" s="130">
        <v>40</v>
      </c>
      <c r="F124" s="87">
        <f t="shared" si="6"/>
        <v>66.67</v>
      </c>
    </row>
    <row r="125" spans="1:6" s="72" customFormat="1" ht="15">
      <c r="A125" s="126"/>
      <c r="B125" s="183" t="s">
        <v>688</v>
      </c>
      <c r="C125" s="23"/>
      <c r="D125" s="24">
        <f>SUM(D126:D131)</f>
        <v>30</v>
      </c>
      <c r="E125" s="24">
        <f>SUM(E126:E131)</f>
        <v>240</v>
      </c>
      <c r="F125" s="25">
        <f>SUM(F126:F131)</f>
        <v>400.02000000000004</v>
      </c>
    </row>
    <row r="126" spans="1:6" s="72" customFormat="1" ht="15">
      <c r="A126" s="99">
        <v>12</v>
      </c>
      <c r="B126" s="114" t="s">
        <v>678</v>
      </c>
      <c r="C126" s="85" t="s">
        <v>117</v>
      </c>
      <c r="D126" s="116">
        <f t="shared" si="5"/>
        <v>5</v>
      </c>
      <c r="E126" s="130">
        <v>40</v>
      </c>
      <c r="F126" s="87">
        <f aca="true" t="shared" si="7" ref="F126:F131">+ROUND((280/21)*D126,2)</f>
        <v>66.67</v>
      </c>
    </row>
    <row r="127" spans="1:6" s="72" customFormat="1" ht="15">
      <c r="A127" s="99">
        <v>13</v>
      </c>
      <c r="B127" s="114" t="s">
        <v>678</v>
      </c>
      <c r="C127" s="121" t="s">
        <v>118</v>
      </c>
      <c r="D127" s="116">
        <f t="shared" si="5"/>
        <v>5</v>
      </c>
      <c r="E127" s="130">
        <v>40</v>
      </c>
      <c r="F127" s="87">
        <f t="shared" si="7"/>
        <v>66.67</v>
      </c>
    </row>
    <row r="128" spans="1:6" s="72" customFormat="1" ht="15">
      <c r="A128" s="99">
        <v>14</v>
      </c>
      <c r="B128" s="114" t="s">
        <v>678</v>
      </c>
      <c r="C128" s="85" t="s">
        <v>119</v>
      </c>
      <c r="D128" s="116">
        <f t="shared" si="5"/>
        <v>5</v>
      </c>
      <c r="E128" s="130">
        <v>40</v>
      </c>
      <c r="F128" s="87">
        <f t="shared" si="7"/>
        <v>66.67</v>
      </c>
    </row>
    <row r="129" spans="1:6" s="72" customFormat="1" ht="30">
      <c r="A129" s="99">
        <v>15</v>
      </c>
      <c r="B129" s="114" t="s">
        <v>678</v>
      </c>
      <c r="C129" s="85" t="s">
        <v>120</v>
      </c>
      <c r="D129" s="116">
        <f t="shared" si="5"/>
        <v>5</v>
      </c>
      <c r="E129" s="130">
        <v>40</v>
      </c>
      <c r="F129" s="87">
        <f t="shared" si="7"/>
        <v>66.67</v>
      </c>
    </row>
    <row r="130" spans="1:6" s="72" customFormat="1" ht="15">
      <c r="A130" s="99">
        <v>16</v>
      </c>
      <c r="B130" s="114" t="s">
        <v>678</v>
      </c>
      <c r="C130" s="85" t="s">
        <v>121</v>
      </c>
      <c r="D130" s="116">
        <f t="shared" si="5"/>
        <v>5</v>
      </c>
      <c r="E130" s="130">
        <v>40</v>
      </c>
      <c r="F130" s="87">
        <f t="shared" si="7"/>
        <v>66.67</v>
      </c>
    </row>
    <row r="131" spans="1:6" s="72" customFormat="1" ht="15">
      <c r="A131" s="99">
        <v>17</v>
      </c>
      <c r="B131" s="114" t="s">
        <v>678</v>
      </c>
      <c r="C131" s="85" t="s">
        <v>195</v>
      </c>
      <c r="D131" s="116">
        <f t="shared" si="5"/>
        <v>5</v>
      </c>
      <c r="E131" s="130">
        <v>40</v>
      </c>
      <c r="F131" s="87">
        <f t="shared" si="7"/>
        <v>66.67</v>
      </c>
    </row>
    <row r="132" spans="1:6" s="72" customFormat="1" ht="15">
      <c r="A132" s="126"/>
      <c r="B132" s="183" t="s">
        <v>238</v>
      </c>
      <c r="C132" s="23"/>
      <c r="D132" s="24">
        <f>SUM(D133:D137)</f>
        <v>25</v>
      </c>
      <c r="E132" s="24">
        <f>SUM(E133:E137)</f>
        <v>200</v>
      </c>
      <c r="F132" s="25">
        <f>SUM(F133:F137)</f>
        <v>333.35</v>
      </c>
    </row>
    <row r="133" spans="1:6" s="72" customFormat="1" ht="15">
      <c r="A133" s="99">
        <v>18</v>
      </c>
      <c r="B133" s="114" t="s">
        <v>678</v>
      </c>
      <c r="C133" s="85" t="s">
        <v>196</v>
      </c>
      <c r="D133" s="116">
        <f t="shared" si="5"/>
        <v>5</v>
      </c>
      <c r="E133" s="130">
        <v>40</v>
      </c>
      <c r="F133" s="87">
        <f>+ROUND((280/21)*D133,2)</f>
        <v>66.67</v>
      </c>
    </row>
    <row r="134" spans="1:6" s="72" customFormat="1" ht="15">
      <c r="A134" s="99">
        <v>19</v>
      </c>
      <c r="B134" s="114" t="s">
        <v>678</v>
      </c>
      <c r="C134" s="85" t="s">
        <v>197</v>
      </c>
      <c r="D134" s="116">
        <f t="shared" si="5"/>
        <v>5</v>
      </c>
      <c r="E134" s="130">
        <v>40</v>
      </c>
      <c r="F134" s="87">
        <f>+ROUND((280/21)*D134,2)</f>
        <v>66.67</v>
      </c>
    </row>
    <row r="135" spans="1:6" s="72" customFormat="1" ht="15">
      <c r="A135" s="99">
        <v>20</v>
      </c>
      <c r="B135" s="114" t="s">
        <v>678</v>
      </c>
      <c r="C135" s="121" t="s">
        <v>198</v>
      </c>
      <c r="D135" s="116">
        <f t="shared" si="5"/>
        <v>5</v>
      </c>
      <c r="E135" s="130">
        <v>40</v>
      </c>
      <c r="F135" s="87">
        <f>+ROUND((280/21)*D135,2)</f>
        <v>66.67</v>
      </c>
    </row>
    <row r="136" spans="1:6" s="72" customFormat="1" ht="15">
      <c r="A136" s="99">
        <v>21</v>
      </c>
      <c r="B136" s="114" t="s">
        <v>678</v>
      </c>
      <c r="C136" s="121" t="s">
        <v>199</v>
      </c>
      <c r="D136" s="116">
        <f t="shared" si="5"/>
        <v>5</v>
      </c>
      <c r="E136" s="130">
        <v>40</v>
      </c>
      <c r="F136" s="87">
        <f>+ROUND((280/21)*D136,2)</f>
        <v>66.67</v>
      </c>
    </row>
    <row r="137" spans="1:6" s="72" customFormat="1" ht="15.75" thickBot="1">
      <c r="A137" s="190">
        <v>22</v>
      </c>
      <c r="B137" s="161" t="s">
        <v>678</v>
      </c>
      <c r="C137" s="191" t="s">
        <v>200</v>
      </c>
      <c r="D137" s="162">
        <f t="shared" si="5"/>
        <v>5</v>
      </c>
      <c r="E137" s="189">
        <v>40</v>
      </c>
      <c r="F137" s="93">
        <f>+ROUND((280/21)*D137,2)</f>
        <v>66.67</v>
      </c>
    </row>
    <row r="138" spans="1:6" s="72" customFormat="1" ht="15.75" thickBot="1">
      <c r="A138" s="178"/>
      <c r="B138" s="111"/>
      <c r="C138" s="171" t="s">
        <v>373</v>
      </c>
      <c r="D138" s="192">
        <f>+D112+D118+D125+D132</f>
        <v>110</v>
      </c>
      <c r="E138" s="192">
        <f>+E112+E118+E125+E132</f>
        <v>880</v>
      </c>
      <c r="F138" s="193">
        <f>+F112+F118+F125+F132</f>
        <v>1466.7400000000002</v>
      </c>
    </row>
    <row r="139" spans="1:7" ht="15" customHeight="1">
      <c r="A139" s="117"/>
      <c r="B139" s="118"/>
      <c r="C139" s="118"/>
      <c r="D139" s="117"/>
      <c r="E139" s="117"/>
      <c r="F139" s="117"/>
      <c r="G139" s="117"/>
    </row>
    <row r="140" spans="1:7" ht="15" customHeight="1">
      <c r="A140" s="117"/>
      <c r="B140" s="118"/>
      <c r="C140" s="118"/>
      <c r="D140" s="117"/>
      <c r="E140" s="117"/>
      <c r="F140" s="117"/>
      <c r="G140" s="117"/>
    </row>
    <row r="141" spans="1:7" ht="15" customHeight="1">
      <c r="A141" s="117"/>
      <c r="B141" s="118"/>
      <c r="C141" s="118"/>
      <c r="D141" s="117"/>
      <c r="E141" s="117"/>
      <c r="F141" s="117"/>
      <c r="G141" s="117"/>
    </row>
    <row r="142" spans="1:6" s="72" customFormat="1" ht="15">
      <c r="A142" s="553" t="s">
        <v>167</v>
      </c>
      <c r="B142" s="553"/>
      <c r="C142" s="553"/>
      <c r="D142" s="553"/>
      <c r="E142" s="553"/>
      <c r="F142" s="553"/>
    </row>
    <row r="143" s="72" customFormat="1" ht="15.75" thickBot="1"/>
    <row r="144" spans="1:6" s="72" customFormat="1" ht="15">
      <c r="A144" s="554" t="s">
        <v>323</v>
      </c>
      <c r="B144" s="556" t="s">
        <v>324</v>
      </c>
      <c r="C144" s="556" t="s">
        <v>325</v>
      </c>
      <c r="D144" s="556" t="s">
        <v>326</v>
      </c>
      <c r="E144" s="556"/>
      <c r="F144" s="540" t="s">
        <v>280</v>
      </c>
    </row>
    <row r="145" spans="1:6" s="72" customFormat="1" ht="15">
      <c r="A145" s="555"/>
      <c r="B145" s="557"/>
      <c r="C145" s="557"/>
      <c r="D145" s="557"/>
      <c r="E145" s="557"/>
      <c r="F145" s="541"/>
    </row>
    <row r="146" spans="1:6" s="72" customFormat="1" ht="113.25" customHeight="1">
      <c r="A146" s="555"/>
      <c r="B146" s="557"/>
      <c r="C146" s="557"/>
      <c r="D146" s="65" t="s">
        <v>92</v>
      </c>
      <c r="E146" s="65" t="s">
        <v>93</v>
      </c>
      <c r="F146" s="541"/>
    </row>
    <row r="147" spans="1:6" s="72" customFormat="1" ht="15">
      <c r="A147" s="32"/>
      <c r="B147" s="31" t="s">
        <v>243</v>
      </c>
      <c r="C147" s="23" t="s">
        <v>62</v>
      </c>
      <c r="D147" s="24">
        <f>SUM(D148:D150)</f>
        <v>15</v>
      </c>
      <c r="E147" s="24">
        <f>SUM(E148:E150)</f>
        <v>120</v>
      </c>
      <c r="F147" s="57">
        <f>SUM(F148:F150)</f>
        <v>182.13</v>
      </c>
    </row>
    <row r="148" spans="1:6" s="72" customFormat="1" ht="15">
      <c r="A148" s="63">
        <v>1</v>
      </c>
      <c r="B148" s="114" t="s">
        <v>678</v>
      </c>
      <c r="C148" s="114" t="s">
        <v>244</v>
      </c>
      <c r="D148" s="116">
        <f aca="true" t="shared" si="8" ref="D148:D167">ROUND(+E148/8,0)</f>
        <v>5</v>
      </c>
      <c r="E148" s="116">
        <v>40</v>
      </c>
      <c r="F148" s="87">
        <f>+ROUND((255/21)*D148,2)</f>
        <v>60.71</v>
      </c>
    </row>
    <row r="149" spans="1:6" s="72" customFormat="1" ht="15">
      <c r="A149" s="63">
        <v>2</v>
      </c>
      <c r="B149" s="114" t="s">
        <v>678</v>
      </c>
      <c r="C149" s="114" t="s">
        <v>247</v>
      </c>
      <c r="D149" s="116">
        <f t="shared" si="8"/>
        <v>5</v>
      </c>
      <c r="E149" s="116">
        <v>40</v>
      </c>
      <c r="F149" s="87">
        <f>+ROUND((255/21)*D149,2)</f>
        <v>60.71</v>
      </c>
    </row>
    <row r="150" spans="1:6" s="72" customFormat="1" ht="15">
      <c r="A150" s="63">
        <v>3</v>
      </c>
      <c r="B150" s="114" t="s">
        <v>678</v>
      </c>
      <c r="C150" s="204" t="s">
        <v>154</v>
      </c>
      <c r="D150" s="116">
        <f t="shared" si="8"/>
        <v>5</v>
      </c>
      <c r="E150" s="116">
        <v>40</v>
      </c>
      <c r="F150" s="87">
        <f>+ROUND((255/21)*D150,2)</f>
        <v>60.71</v>
      </c>
    </row>
    <row r="151" spans="1:6" s="72" customFormat="1" ht="15">
      <c r="A151" s="32"/>
      <c r="B151" s="31" t="s">
        <v>246</v>
      </c>
      <c r="C151" s="23" t="s">
        <v>62</v>
      </c>
      <c r="D151" s="35">
        <f>SUM(D152:D154)</f>
        <v>14</v>
      </c>
      <c r="E151" s="35">
        <f>SUM(E152:E154)</f>
        <v>110</v>
      </c>
      <c r="F151" s="57">
        <f>SUM(F152:F154)</f>
        <v>109.28</v>
      </c>
    </row>
    <row r="152" spans="1:6" s="72" customFormat="1" ht="15">
      <c r="A152" s="63">
        <v>4</v>
      </c>
      <c r="B152" s="114" t="s">
        <v>678</v>
      </c>
      <c r="C152" s="114" t="s">
        <v>155</v>
      </c>
      <c r="D152" s="116">
        <f t="shared" si="8"/>
        <v>5</v>
      </c>
      <c r="E152" s="116">
        <v>40</v>
      </c>
      <c r="F152" s="87">
        <f>+ROUND((255/21)*D152,2)</f>
        <v>60.71</v>
      </c>
    </row>
    <row r="153" spans="1:6" s="72" customFormat="1" ht="15">
      <c r="A153" s="63"/>
      <c r="B153" s="114" t="s">
        <v>678</v>
      </c>
      <c r="C153" s="114" t="s">
        <v>156</v>
      </c>
      <c r="D153" s="116">
        <f t="shared" si="8"/>
        <v>5</v>
      </c>
      <c r="E153" s="116">
        <v>40</v>
      </c>
      <c r="F153" s="87"/>
    </row>
    <row r="154" spans="1:6" s="72" customFormat="1" ht="15">
      <c r="A154" s="63">
        <v>4</v>
      </c>
      <c r="B154" s="114" t="s">
        <v>678</v>
      </c>
      <c r="C154" s="114" t="s">
        <v>168</v>
      </c>
      <c r="D154" s="116">
        <f t="shared" si="8"/>
        <v>4</v>
      </c>
      <c r="E154" s="116">
        <v>30</v>
      </c>
      <c r="F154" s="87">
        <f>+ROUND((255/21)*D154,2)</f>
        <v>48.57</v>
      </c>
    </row>
    <row r="155" spans="1:6" s="72" customFormat="1" ht="15">
      <c r="A155" s="32"/>
      <c r="B155" s="31" t="s">
        <v>688</v>
      </c>
      <c r="C155" s="23" t="s">
        <v>62</v>
      </c>
      <c r="D155" s="35">
        <f>SUM(D156:D158)</f>
        <v>13</v>
      </c>
      <c r="E155" s="35">
        <f>SUM(E156:E158)</f>
        <v>100</v>
      </c>
      <c r="F155" s="57">
        <f>SUM(F156:F158)</f>
        <v>157.85</v>
      </c>
    </row>
    <row r="156" spans="1:6" s="72" customFormat="1" ht="30">
      <c r="A156" s="68">
        <v>5</v>
      </c>
      <c r="B156" s="114" t="s">
        <v>678</v>
      </c>
      <c r="C156" s="114" t="s">
        <v>157</v>
      </c>
      <c r="D156" s="116">
        <f t="shared" si="8"/>
        <v>3</v>
      </c>
      <c r="E156" s="146">
        <v>20</v>
      </c>
      <c r="F156" s="87">
        <f>+ROUND((255/21)*D156,2)</f>
        <v>36.43</v>
      </c>
    </row>
    <row r="157" spans="1:6" s="72" customFormat="1" ht="30">
      <c r="A157" s="68">
        <v>6</v>
      </c>
      <c r="B157" s="114" t="s">
        <v>678</v>
      </c>
      <c r="C157" s="85" t="s">
        <v>158</v>
      </c>
      <c r="D157" s="116">
        <f t="shared" si="8"/>
        <v>5</v>
      </c>
      <c r="E157" s="146">
        <v>40</v>
      </c>
      <c r="F157" s="87">
        <f>+ROUND((255/21)*D157,2)</f>
        <v>60.71</v>
      </c>
    </row>
    <row r="158" spans="1:6" s="72" customFormat="1" ht="30">
      <c r="A158" s="68">
        <v>7</v>
      </c>
      <c r="B158" s="114" t="s">
        <v>678</v>
      </c>
      <c r="C158" s="85" t="s">
        <v>159</v>
      </c>
      <c r="D158" s="116">
        <f t="shared" si="8"/>
        <v>5</v>
      </c>
      <c r="E158" s="146">
        <v>40</v>
      </c>
      <c r="F158" s="87">
        <f>+ROUND((255/21)*D158,2)</f>
        <v>60.71</v>
      </c>
    </row>
    <row r="159" spans="1:6" s="72" customFormat="1" ht="15">
      <c r="A159" s="32"/>
      <c r="B159" s="31" t="s">
        <v>238</v>
      </c>
      <c r="C159" s="23" t="s">
        <v>62</v>
      </c>
      <c r="D159" s="35">
        <f>SUM(D160:D162)</f>
        <v>9</v>
      </c>
      <c r="E159" s="35">
        <f>SUM(E160:E162)</f>
        <v>70</v>
      </c>
      <c r="F159" s="57">
        <f>SUM(F160:F162)</f>
        <v>109.28</v>
      </c>
    </row>
    <row r="160" spans="1:6" s="72" customFormat="1" ht="15">
      <c r="A160" s="68">
        <v>8</v>
      </c>
      <c r="B160" s="114" t="s">
        <v>678</v>
      </c>
      <c r="C160" s="114" t="s">
        <v>160</v>
      </c>
      <c r="D160" s="116">
        <f t="shared" si="8"/>
        <v>5</v>
      </c>
      <c r="E160" s="146">
        <v>40</v>
      </c>
      <c r="F160" s="87">
        <f>+ROUND((255/21)*D160,2)</f>
        <v>60.71</v>
      </c>
    </row>
    <row r="161" spans="1:6" s="72" customFormat="1" ht="15">
      <c r="A161" s="68">
        <v>9</v>
      </c>
      <c r="B161" s="114" t="s">
        <v>678</v>
      </c>
      <c r="C161" s="114" t="s">
        <v>161</v>
      </c>
      <c r="D161" s="116">
        <f t="shared" si="8"/>
        <v>3</v>
      </c>
      <c r="E161" s="146">
        <v>20</v>
      </c>
      <c r="F161" s="87">
        <f>+ROUND((255/21)*D161,2)</f>
        <v>36.43</v>
      </c>
    </row>
    <row r="162" spans="1:6" s="72" customFormat="1" ht="15">
      <c r="A162" s="68">
        <v>10</v>
      </c>
      <c r="B162" s="114" t="s">
        <v>678</v>
      </c>
      <c r="C162" s="114" t="s">
        <v>530</v>
      </c>
      <c r="D162" s="116">
        <f t="shared" si="8"/>
        <v>1</v>
      </c>
      <c r="E162" s="146">
        <v>10</v>
      </c>
      <c r="F162" s="87">
        <f>+ROUND((255/21)*D162,2)</f>
        <v>12.14</v>
      </c>
    </row>
    <row r="163" spans="1:6" s="72" customFormat="1" ht="15">
      <c r="A163" s="32"/>
      <c r="B163" s="31" t="s">
        <v>449</v>
      </c>
      <c r="C163" s="23" t="s">
        <v>62</v>
      </c>
      <c r="D163" s="35">
        <f>SUM(D164:D166)</f>
        <v>3</v>
      </c>
      <c r="E163" s="35">
        <f>SUM(E164:E166)</f>
        <v>30</v>
      </c>
      <c r="F163" s="57">
        <f>SUM(F164:F166)</f>
        <v>36.42</v>
      </c>
    </row>
    <row r="164" spans="1:6" s="72" customFormat="1" ht="15">
      <c r="A164" s="125">
        <v>11</v>
      </c>
      <c r="B164" s="114" t="s">
        <v>678</v>
      </c>
      <c r="C164" s="88" t="s">
        <v>162</v>
      </c>
      <c r="D164" s="116">
        <f t="shared" si="8"/>
        <v>1</v>
      </c>
      <c r="E164" s="352">
        <v>10</v>
      </c>
      <c r="F164" s="87">
        <f>+ROUND((255/21)*D164,2)</f>
        <v>12.14</v>
      </c>
    </row>
    <row r="165" spans="1:6" s="72" customFormat="1" ht="15">
      <c r="A165" s="125">
        <v>12</v>
      </c>
      <c r="B165" s="114" t="s">
        <v>678</v>
      </c>
      <c r="C165" s="123" t="s">
        <v>163</v>
      </c>
      <c r="D165" s="116">
        <f t="shared" si="8"/>
        <v>1</v>
      </c>
      <c r="E165" s="352">
        <v>10</v>
      </c>
      <c r="F165" s="87">
        <f>+ROUND((255/21)*D165,2)</f>
        <v>12.14</v>
      </c>
    </row>
    <row r="166" spans="1:6" s="72" customFormat="1" ht="15">
      <c r="A166" s="125">
        <v>13</v>
      </c>
      <c r="B166" s="114" t="s">
        <v>678</v>
      </c>
      <c r="C166" s="123" t="s">
        <v>164</v>
      </c>
      <c r="D166" s="116">
        <f t="shared" si="8"/>
        <v>1</v>
      </c>
      <c r="E166" s="352">
        <v>10</v>
      </c>
      <c r="F166" s="87">
        <f>+ROUND((255/21)*D166,2)</f>
        <v>12.14</v>
      </c>
    </row>
    <row r="167" spans="1:6" s="72" customFormat="1" ht="15.75" thickBot="1">
      <c r="A167" s="353">
        <v>14</v>
      </c>
      <c r="B167" s="161" t="s">
        <v>678</v>
      </c>
      <c r="C167" s="92" t="s">
        <v>165</v>
      </c>
      <c r="D167" s="162">
        <f t="shared" si="8"/>
        <v>1</v>
      </c>
      <c r="E167" s="354">
        <v>10</v>
      </c>
      <c r="F167" s="93">
        <f>+ROUND((255/21)*D167,2)</f>
        <v>12.14</v>
      </c>
    </row>
    <row r="168" spans="1:7" ht="15" customHeight="1" thickBot="1">
      <c r="A168" s="178"/>
      <c r="B168" s="111"/>
      <c r="C168" s="171" t="s">
        <v>373</v>
      </c>
      <c r="D168" s="192">
        <f>+D142+D148+D155+D162</f>
        <v>19</v>
      </c>
      <c r="E168" s="192">
        <f>+E142+E148+E155+E162</f>
        <v>150</v>
      </c>
      <c r="F168" s="193">
        <f>+F142+F148+F155+F162</f>
        <v>230.7</v>
      </c>
      <c r="G168" s="117"/>
    </row>
    <row r="169" spans="1:7" ht="15" customHeight="1">
      <c r="A169" s="117"/>
      <c r="B169" s="118"/>
      <c r="C169" s="118"/>
      <c r="D169" s="117"/>
      <c r="E169" s="117"/>
      <c r="F169" s="117"/>
      <c r="G169" s="117"/>
    </row>
    <row r="170" spans="1:7" ht="15" customHeight="1">
      <c r="A170" s="117"/>
      <c r="B170" s="118"/>
      <c r="C170" s="118"/>
      <c r="D170" s="117"/>
      <c r="E170" s="117"/>
      <c r="F170" s="117"/>
      <c r="G170" s="117"/>
    </row>
    <row r="171" spans="1:7" ht="15" customHeight="1">
      <c r="A171" s="117"/>
      <c r="B171" s="118"/>
      <c r="C171" s="118"/>
      <c r="D171" s="117"/>
      <c r="E171" s="117"/>
      <c r="F171" s="117"/>
      <c r="G171" s="117"/>
    </row>
    <row r="172" spans="1:6" s="72" customFormat="1" ht="15" customHeight="1">
      <c r="A172" s="542" t="s">
        <v>34</v>
      </c>
      <c r="B172" s="542"/>
      <c r="C172" s="542"/>
      <c r="D172" s="542"/>
      <c r="E172" s="542"/>
      <c r="F172" s="542"/>
    </row>
    <row r="173" spans="1:6" s="72" customFormat="1" ht="15" customHeight="1" thickBot="1">
      <c r="A173" s="67"/>
      <c r="B173" s="128"/>
      <c r="C173" s="129"/>
      <c r="D173" s="129"/>
      <c r="E173" s="67"/>
      <c r="F173" s="128"/>
    </row>
    <row r="174" spans="1:6" s="72" customFormat="1" ht="15" customHeight="1">
      <c r="A174" s="543" t="s">
        <v>323</v>
      </c>
      <c r="B174" s="545" t="s">
        <v>324</v>
      </c>
      <c r="C174" s="545" t="s">
        <v>325</v>
      </c>
      <c r="D174" s="547" t="s">
        <v>326</v>
      </c>
      <c r="E174" s="548"/>
      <c r="F174" s="551" t="s">
        <v>280</v>
      </c>
    </row>
    <row r="175" spans="1:6" s="72" customFormat="1" ht="15" customHeight="1">
      <c r="A175" s="544"/>
      <c r="B175" s="546"/>
      <c r="C175" s="546"/>
      <c r="D175" s="549"/>
      <c r="E175" s="550"/>
      <c r="F175" s="552"/>
    </row>
    <row r="176" spans="1:6" s="72" customFormat="1" ht="96" customHeight="1" thickBot="1">
      <c r="A176" s="544"/>
      <c r="B176" s="546"/>
      <c r="C176" s="546"/>
      <c r="D176" s="165" t="s">
        <v>92</v>
      </c>
      <c r="E176" s="165" t="s">
        <v>93</v>
      </c>
      <c r="F176" s="552"/>
    </row>
    <row r="177" spans="1:6" s="72" customFormat="1" ht="15" customHeight="1" thickBot="1">
      <c r="A177" s="194"/>
      <c r="B177" s="316" t="s">
        <v>243</v>
      </c>
      <c r="C177" s="196" t="s">
        <v>501</v>
      </c>
      <c r="D177" s="181">
        <f>SUM(D178:D181)</f>
        <v>17</v>
      </c>
      <c r="E177" s="181">
        <f>SUM(E178:E181)</f>
        <v>136</v>
      </c>
      <c r="F177" s="174">
        <f>SUM(F178:F181)</f>
        <v>226.67000000000002</v>
      </c>
    </row>
    <row r="178" spans="1:6" s="72" customFormat="1" ht="90">
      <c r="A178" s="197">
        <v>1</v>
      </c>
      <c r="B178" s="198" t="s">
        <v>678</v>
      </c>
      <c r="C178" s="82" t="s">
        <v>35</v>
      </c>
      <c r="D178" s="116">
        <f aca="true" t="shared" si="9" ref="D178:D196">ROUND(+E178/8,0)</f>
        <v>3</v>
      </c>
      <c r="E178" s="101">
        <v>22</v>
      </c>
      <c r="F178" s="87">
        <f>+ROUND((280/21)*D178,2)</f>
        <v>40</v>
      </c>
    </row>
    <row r="179" spans="1:6" s="72" customFormat="1" ht="60">
      <c r="A179" s="89">
        <v>2</v>
      </c>
      <c r="B179" s="199" t="s">
        <v>678</v>
      </c>
      <c r="C179" s="82" t="s">
        <v>33</v>
      </c>
      <c r="D179" s="116">
        <f t="shared" si="9"/>
        <v>2</v>
      </c>
      <c r="E179" s="104">
        <v>18</v>
      </c>
      <c r="F179" s="87">
        <f aca="true" t="shared" si="10" ref="F179:F189">+ROUND((280/21)*D179,2)</f>
        <v>26.67</v>
      </c>
    </row>
    <row r="180" spans="1:6" s="72" customFormat="1" ht="105">
      <c r="A180" s="89">
        <v>3</v>
      </c>
      <c r="B180" s="161" t="s">
        <v>678</v>
      </c>
      <c r="C180" s="114" t="s">
        <v>37</v>
      </c>
      <c r="D180" s="116">
        <f t="shared" si="9"/>
        <v>5</v>
      </c>
      <c r="E180" s="104">
        <v>42</v>
      </c>
      <c r="F180" s="87">
        <f t="shared" si="10"/>
        <v>66.67</v>
      </c>
    </row>
    <row r="181" spans="1:6" s="72" customFormat="1" ht="120.75" thickBot="1">
      <c r="A181" s="89">
        <v>4</v>
      </c>
      <c r="B181" s="199" t="s">
        <v>678</v>
      </c>
      <c r="C181" s="114" t="s">
        <v>36</v>
      </c>
      <c r="D181" s="116">
        <f t="shared" si="9"/>
        <v>7</v>
      </c>
      <c r="E181" s="104">
        <v>54</v>
      </c>
      <c r="F181" s="87">
        <f t="shared" si="10"/>
        <v>93.33</v>
      </c>
    </row>
    <row r="182" spans="1:6" s="72" customFormat="1" ht="15.75" thickBot="1">
      <c r="A182" s="156"/>
      <c r="B182" s="316" t="s">
        <v>125</v>
      </c>
      <c r="C182" s="157" t="s">
        <v>369</v>
      </c>
      <c r="D182" s="181">
        <f>SUM(D183:D186)</f>
        <v>12</v>
      </c>
      <c r="E182" s="181">
        <f>SUM(E183:E186)</f>
        <v>95</v>
      </c>
      <c r="F182" s="174">
        <f>SUM(F183:F186)</f>
        <v>160</v>
      </c>
    </row>
    <row r="183" spans="1:6" s="72" customFormat="1" ht="75">
      <c r="A183" s="197">
        <v>5</v>
      </c>
      <c r="B183" s="102" t="s">
        <v>678</v>
      </c>
      <c r="C183" s="82" t="s">
        <v>38</v>
      </c>
      <c r="D183" s="116">
        <f t="shared" si="9"/>
        <v>3</v>
      </c>
      <c r="E183" s="101">
        <v>22</v>
      </c>
      <c r="F183" s="87">
        <f t="shared" si="10"/>
        <v>40</v>
      </c>
    </row>
    <row r="184" spans="1:6" s="72" customFormat="1" ht="75">
      <c r="A184" s="197">
        <v>6</v>
      </c>
      <c r="B184" s="115" t="s">
        <v>678</v>
      </c>
      <c r="C184" s="114" t="s">
        <v>39</v>
      </c>
      <c r="D184" s="116">
        <f t="shared" si="9"/>
        <v>4</v>
      </c>
      <c r="E184" s="104">
        <v>35</v>
      </c>
      <c r="F184" s="87">
        <f t="shared" si="10"/>
        <v>53.33</v>
      </c>
    </row>
    <row r="185" spans="1:6" s="72" customFormat="1" ht="45">
      <c r="A185" s="89">
        <v>7</v>
      </c>
      <c r="B185" s="115" t="s">
        <v>678</v>
      </c>
      <c r="C185" s="114" t="s">
        <v>40</v>
      </c>
      <c r="D185" s="116">
        <f t="shared" si="9"/>
        <v>2</v>
      </c>
      <c r="E185" s="104">
        <v>13</v>
      </c>
      <c r="F185" s="87">
        <f t="shared" si="10"/>
        <v>26.67</v>
      </c>
    </row>
    <row r="186" spans="1:6" s="72" customFormat="1" ht="45.75" thickBot="1">
      <c r="A186" s="197">
        <v>8</v>
      </c>
      <c r="B186" s="115" t="s">
        <v>678</v>
      </c>
      <c r="C186" s="114" t="s">
        <v>41</v>
      </c>
      <c r="D186" s="116">
        <f t="shared" si="9"/>
        <v>3</v>
      </c>
      <c r="E186" s="104">
        <v>25</v>
      </c>
      <c r="F186" s="87">
        <f t="shared" si="10"/>
        <v>40</v>
      </c>
    </row>
    <row r="187" spans="1:6" s="72" customFormat="1" ht="15.75" thickBot="1">
      <c r="A187" s="200"/>
      <c r="B187" s="177" t="s">
        <v>126</v>
      </c>
      <c r="C187" s="157" t="s">
        <v>105</v>
      </c>
      <c r="D187" s="181">
        <f>SUM(D188:D192)</f>
        <v>19</v>
      </c>
      <c r="E187" s="181">
        <f>SUM(E188:E192)</f>
        <v>159</v>
      </c>
      <c r="F187" s="174">
        <f>SUM(F188:F192)</f>
        <v>253.34000000000003</v>
      </c>
    </row>
    <row r="188" spans="1:6" s="72" customFormat="1" ht="60">
      <c r="A188" s="197">
        <v>9</v>
      </c>
      <c r="B188" s="102" t="s">
        <v>678</v>
      </c>
      <c r="C188" s="82" t="s">
        <v>42</v>
      </c>
      <c r="D188" s="116">
        <f t="shared" si="9"/>
        <v>3</v>
      </c>
      <c r="E188" s="101">
        <v>26</v>
      </c>
      <c r="F188" s="87">
        <f t="shared" si="10"/>
        <v>40</v>
      </c>
    </row>
    <row r="189" spans="1:6" s="72" customFormat="1" ht="45">
      <c r="A189" s="197">
        <v>10</v>
      </c>
      <c r="B189" s="115" t="s">
        <v>678</v>
      </c>
      <c r="C189" s="114" t="s">
        <v>477</v>
      </c>
      <c r="D189" s="116">
        <f t="shared" si="9"/>
        <v>3</v>
      </c>
      <c r="E189" s="104">
        <v>22</v>
      </c>
      <c r="F189" s="87">
        <f t="shared" si="10"/>
        <v>40</v>
      </c>
    </row>
    <row r="190" spans="1:6" s="72" customFormat="1" ht="75">
      <c r="A190" s="89">
        <v>11</v>
      </c>
      <c r="B190" s="115" t="s">
        <v>678</v>
      </c>
      <c r="C190" s="114" t="s">
        <v>478</v>
      </c>
      <c r="D190" s="116">
        <f t="shared" si="9"/>
        <v>3</v>
      </c>
      <c r="E190" s="104">
        <v>26</v>
      </c>
      <c r="F190" s="87">
        <f aca="true" t="shared" si="11" ref="F190:F196">+ROUND((280/21)*D190,2)</f>
        <v>40</v>
      </c>
    </row>
    <row r="191" spans="1:6" s="72" customFormat="1" ht="60">
      <c r="A191" s="89">
        <v>12</v>
      </c>
      <c r="B191" s="115" t="s">
        <v>678</v>
      </c>
      <c r="C191" s="114" t="s">
        <v>479</v>
      </c>
      <c r="D191" s="116">
        <f t="shared" si="9"/>
        <v>5</v>
      </c>
      <c r="E191" s="104">
        <v>42</v>
      </c>
      <c r="F191" s="87">
        <f t="shared" si="11"/>
        <v>66.67</v>
      </c>
    </row>
    <row r="192" spans="1:6" s="72" customFormat="1" ht="75.75" thickBot="1">
      <c r="A192" s="89">
        <v>13</v>
      </c>
      <c r="B192" s="115" t="s">
        <v>678</v>
      </c>
      <c r="C192" s="114" t="s">
        <v>480</v>
      </c>
      <c r="D192" s="116">
        <f t="shared" si="9"/>
        <v>5</v>
      </c>
      <c r="E192" s="104">
        <v>43</v>
      </c>
      <c r="F192" s="87">
        <f t="shared" si="11"/>
        <v>66.67</v>
      </c>
    </row>
    <row r="193" spans="1:6" s="72" customFormat="1" ht="15.75" thickBot="1">
      <c r="A193" s="200"/>
      <c r="B193" s="177" t="s">
        <v>238</v>
      </c>
      <c r="C193" s="157" t="s">
        <v>43</v>
      </c>
      <c r="D193" s="181">
        <f>SUM(D194:D196)</f>
        <v>15</v>
      </c>
      <c r="E193" s="181">
        <f>SUM(E194:E196)</f>
        <v>116</v>
      </c>
      <c r="F193" s="174">
        <f>SUM(F194:F196)</f>
        <v>200.01</v>
      </c>
    </row>
    <row r="194" spans="1:6" s="72" customFormat="1" ht="30">
      <c r="A194" s="197">
        <v>14</v>
      </c>
      <c r="B194" s="102" t="s">
        <v>678</v>
      </c>
      <c r="C194" s="82" t="s">
        <v>481</v>
      </c>
      <c r="D194" s="116">
        <f t="shared" si="9"/>
        <v>2</v>
      </c>
      <c r="E194" s="101">
        <v>14</v>
      </c>
      <c r="F194" s="87">
        <f t="shared" si="11"/>
        <v>26.67</v>
      </c>
    </row>
    <row r="195" spans="1:6" s="72" customFormat="1" ht="60">
      <c r="A195" s="197">
        <v>15</v>
      </c>
      <c r="B195" s="115" t="s">
        <v>678</v>
      </c>
      <c r="C195" s="114" t="s">
        <v>482</v>
      </c>
      <c r="D195" s="116">
        <f t="shared" si="9"/>
        <v>5</v>
      </c>
      <c r="E195" s="104">
        <v>36</v>
      </c>
      <c r="F195" s="87">
        <f t="shared" si="11"/>
        <v>66.67</v>
      </c>
    </row>
    <row r="196" spans="1:6" s="72" customFormat="1" ht="90.75" thickBot="1">
      <c r="A196" s="89">
        <v>16</v>
      </c>
      <c r="B196" s="115" t="s">
        <v>678</v>
      </c>
      <c r="C196" s="114" t="s">
        <v>483</v>
      </c>
      <c r="D196" s="116">
        <f t="shared" si="9"/>
        <v>8</v>
      </c>
      <c r="E196" s="104">
        <v>66</v>
      </c>
      <c r="F196" s="87">
        <f t="shared" si="11"/>
        <v>106.67</v>
      </c>
    </row>
    <row r="197" spans="1:6" s="72" customFormat="1" ht="15.75" thickBot="1">
      <c r="A197" s="178"/>
      <c r="B197" s="111" t="s">
        <v>373</v>
      </c>
      <c r="C197" s="179"/>
      <c r="D197" s="182">
        <f>+D177+D182+D187+D193</f>
        <v>63</v>
      </c>
      <c r="E197" s="182">
        <f>+E177+E182+E187+E193</f>
        <v>506</v>
      </c>
      <c r="F197" s="180">
        <f>+F177+F182+F187+F193</f>
        <v>840.02</v>
      </c>
    </row>
    <row r="198" spans="1:7" ht="15" customHeight="1">
      <c r="A198" s="117"/>
      <c r="B198" s="118"/>
      <c r="C198" s="118"/>
      <c r="D198" s="117"/>
      <c r="E198" s="117"/>
      <c r="F198" s="117"/>
      <c r="G198" s="117"/>
    </row>
    <row r="199" spans="1:7" ht="15" customHeight="1">
      <c r="A199" s="117"/>
      <c r="B199" s="118"/>
      <c r="C199" s="118"/>
      <c r="D199" s="117"/>
      <c r="E199" s="117"/>
      <c r="F199" s="117"/>
      <c r="G199" s="117"/>
    </row>
    <row r="200" spans="1:7" ht="15" customHeight="1">
      <c r="A200" s="117"/>
      <c r="B200" s="118"/>
      <c r="C200" s="118"/>
      <c r="D200" s="117"/>
      <c r="E200" s="117"/>
      <c r="F200" s="117"/>
      <c r="G200" s="117"/>
    </row>
    <row r="201" spans="1:6" s="72" customFormat="1" ht="15" customHeight="1">
      <c r="A201" s="591" t="s">
        <v>143</v>
      </c>
      <c r="B201" s="591"/>
      <c r="C201" s="591"/>
      <c r="D201" s="591"/>
      <c r="E201" s="591"/>
      <c r="F201" s="591"/>
    </row>
    <row r="202" s="72" customFormat="1" ht="15.75" thickBot="1"/>
    <row r="203" spans="1:6" s="72" customFormat="1" ht="15" customHeight="1">
      <c r="A203" s="585" t="s">
        <v>323</v>
      </c>
      <c r="B203" s="587" t="s">
        <v>324</v>
      </c>
      <c r="C203" s="587" t="s">
        <v>325</v>
      </c>
      <c r="D203" s="581" t="s">
        <v>326</v>
      </c>
      <c r="E203" s="582"/>
      <c r="F203" s="551" t="s">
        <v>280</v>
      </c>
    </row>
    <row r="204" spans="1:6" s="72" customFormat="1" ht="15">
      <c r="A204" s="586"/>
      <c r="B204" s="588"/>
      <c r="C204" s="588"/>
      <c r="D204" s="583"/>
      <c r="E204" s="584"/>
      <c r="F204" s="552"/>
    </row>
    <row r="205" spans="1:6" s="72" customFormat="1" ht="87" customHeight="1">
      <c r="A205" s="589"/>
      <c r="B205" s="590"/>
      <c r="C205" s="590"/>
      <c r="D205" s="65" t="s">
        <v>92</v>
      </c>
      <c r="E205" s="65" t="s">
        <v>93</v>
      </c>
      <c r="F205" s="552"/>
    </row>
    <row r="206" spans="1:6" s="72" customFormat="1" ht="15.75" thickBot="1">
      <c r="A206" s="73"/>
      <c r="B206" s="74"/>
      <c r="C206" s="74"/>
      <c r="D206" s="64"/>
      <c r="E206" s="64"/>
      <c r="F206" s="201"/>
    </row>
    <row r="207" spans="1:6" s="72" customFormat="1" ht="15.75" thickBot="1">
      <c r="A207" s="75"/>
      <c r="B207" s="195"/>
      <c r="C207" s="157" t="s">
        <v>380</v>
      </c>
      <c r="D207" s="209">
        <f>SUM(D208:D210)</f>
        <v>10</v>
      </c>
      <c r="E207" s="209">
        <f>SUM(E208:E210)</f>
        <v>80</v>
      </c>
      <c r="F207" s="202">
        <f>SUM(F208:F210)</f>
        <v>133.32999999999998</v>
      </c>
    </row>
    <row r="208" spans="1:6" s="72" customFormat="1" ht="15">
      <c r="A208" s="80">
        <v>1</v>
      </c>
      <c r="B208" s="82" t="s">
        <v>678</v>
      </c>
      <c r="C208" s="175" t="s">
        <v>381</v>
      </c>
      <c r="D208" s="116">
        <f aca="true" t="shared" si="12" ref="D208:D215">ROUND(+E208/8,0)</f>
        <v>3</v>
      </c>
      <c r="E208" s="207">
        <v>24</v>
      </c>
      <c r="F208" s="87">
        <f>+ROUND((280/21)*D208,2)</f>
        <v>40</v>
      </c>
    </row>
    <row r="209" spans="1:6" s="72" customFormat="1" ht="15">
      <c r="A209" s="63">
        <v>2</v>
      </c>
      <c r="B209" s="114" t="s">
        <v>678</v>
      </c>
      <c r="C209" s="204" t="s">
        <v>382</v>
      </c>
      <c r="D209" s="116">
        <f t="shared" si="12"/>
        <v>3</v>
      </c>
      <c r="E209" s="208">
        <v>24</v>
      </c>
      <c r="F209" s="87">
        <f>+ROUND((280/21)*D209,2)</f>
        <v>40</v>
      </c>
    </row>
    <row r="210" spans="1:6" s="72" customFormat="1" ht="15.75" thickBot="1">
      <c r="A210" s="285">
        <v>3</v>
      </c>
      <c r="B210" s="161" t="s">
        <v>678</v>
      </c>
      <c r="C210" s="264" t="s">
        <v>383</v>
      </c>
      <c r="D210" s="162">
        <f t="shared" si="12"/>
        <v>4</v>
      </c>
      <c r="E210" s="391">
        <v>32</v>
      </c>
      <c r="F210" s="93">
        <f>+ROUND((280/21)*D210,2)</f>
        <v>53.33</v>
      </c>
    </row>
    <row r="211" spans="1:6" s="72" customFormat="1" ht="15.75" thickBot="1">
      <c r="A211" s="75"/>
      <c r="B211" s="316"/>
      <c r="C211" s="157" t="s">
        <v>384</v>
      </c>
      <c r="D211" s="158">
        <f>SUM(D212:D215)</f>
        <v>30</v>
      </c>
      <c r="E211" s="158">
        <f>SUM(E212:E215)</f>
        <v>240</v>
      </c>
      <c r="F211" s="159">
        <f>SUM(F212:F215)</f>
        <v>400.00000000000006</v>
      </c>
    </row>
    <row r="212" spans="1:6" s="72" customFormat="1" ht="15">
      <c r="A212" s="80">
        <v>4</v>
      </c>
      <c r="B212" s="82" t="s">
        <v>678</v>
      </c>
      <c r="C212" s="175" t="s">
        <v>385</v>
      </c>
      <c r="D212" s="155">
        <f t="shared" si="12"/>
        <v>10</v>
      </c>
      <c r="E212" s="207">
        <v>80</v>
      </c>
      <c r="F212" s="84">
        <f>+ROUND((280/21)*D212,2)</f>
        <v>133.33</v>
      </c>
    </row>
    <row r="213" spans="1:6" s="72" customFormat="1" ht="15">
      <c r="A213" s="63">
        <v>5</v>
      </c>
      <c r="B213" s="114" t="s">
        <v>678</v>
      </c>
      <c r="C213" s="85" t="s">
        <v>386</v>
      </c>
      <c r="D213" s="116">
        <f t="shared" si="12"/>
        <v>10</v>
      </c>
      <c r="E213" s="208">
        <v>80</v>
      </c>
      <c r="F213" s="87">
        <f>+ROUND((280/21)*D213,2)</f>
        <v>133.33</v>
      </c>
    </row>
    <row r="214" spans="1:6" s="72" customFormat="1" ht="15">
      <c r="A214" s="68">
        <v>6</v>
      </c>
      <c r="B214" s="114" t="s">
        <v>678</v>
      </c>
      <c r="C214" s="85" t="s">
        <v>387</v>
      </c>
      <c r="D214" s="116">
        <f t="shared" si="12"/>
        <v>5</v>
      </c>
      <c r="E214" s="86">
        <v>40</v>
      </c>
      <c r="F214" s="87">
        <f>+ROUND((280/21)*D214,2)</f>
        <v>66.67</v>
      </c>
    </row>
    <row r="215" spans="1:6" s="72" customFormat="1" ht="15.75" thickBot="1">
      <c r="A215" s="68">
        <v>7</v>
      </c>
      <c r="B215" s="114" t="s">
        <v>678</v>
      </c>
      <c r="C215" s="85" t="s">
        <v>484</v>
      </c>
      <c r="D215" s="116">
        <f t="shared" si="12"/>
        <v>5</v>
      </c>
      <c r="E215" s="91">
        <v>40</v>
      </c>
      <c r="F215" s="93">
        <f>+ROUND((280/21)*D215,2)</f>
        <v>66.67</v>
      </c>
    </row>
    <row r="216" spans="1:6" s="72" customFormat="1" ht="15.75" thickBot="1">
      <c r="A216" s="205"/>
      <c r="B216" s="206"/>
      <c r="C216" s="206" t="s">
        <v>373</v>
      </c>
      <c r="D216" s="112">
        <f>+D207+D211</f>
        <v>40</v>
      </c>
      <c r="E216" s="112">
        <f>+E207+E211</f>
        <v>320</v>
      </c>
      <c r="F216" s="113">
        <f>+F207+F211</f>
        <v>533.33</v>
      </c>
    </row>
    <row r="217" spans="1:7" ht="15" customHeight="1">
      <c r="A217" s="117"/>
      <c r="B217" s="118"/>
      <c r="C217" s="118"/>
      <c r="D217" s="117"/>
      <c r="E217" s="117"/>
      <c r="F217" s="117"/>
      <c r="G217" s="117"/>
    </row>
    <row r="218" spans="1:7" ht="15" customHeight="1">
      <c r="A218" s="117"/>
      <c r="B218" s="118"/>
      <c r="C218" s="118"/>
      <c r="D218" s="117"/>
      <c r="E218" s="117"/>
      <c r="F218" s="117"/>
      <c r="G218" s="117"/>
    </row>
    <row r="219" spans="1:7" ht="15" customHeight="1">
      <c r="A219" s="117"/>
      <c r="B219" s="118"/>
      <c r="C219" s="118"/>
      <c r="D219" s="117"/>
      <c r="E219" s="117"/>
      <c r="F219" s="117"/>
      <c r="G219" s="117"/>
    </row>
    <row r="220" spans="1:6" s="72" customFormat="1" ht="15" customHeight="1">
      <c r="A220" s="542" t="s">
        <v>485</v>
      </c>
      <c r="B220" s="542"/>
      <c r="C220" s="542"/>
      <c r="D220" s="542"/>
      <c r="E220" s="542"/>
      <c r="F220" s="542"/>
    </row>
    <row r="221" spans="1:6" s="72" customFormat="1" ht="15.75" thickBot="1">
      <c r="A221" s="67"/>
      <c r="B221" s="128"/>
      <c r="C221" s="129"/>
      <c r="D221" s="129"/>
      <c r="E221" s="67"/>
      <c r="F221" s="128"/>
    </row>
    <row r="222" spans="1:6" s="72" customFormat="1" ht="15" customHeight="1">
      <c r="A222" s="558" t="s">
        <v>323</v>
      </c>
      <c r="B222" s="538" t="s">
        <v>324</v>
      </c>
      <c r="C222" s="538" t="s">
        <v>325</v>
      </c>
      <c r="D222" s="538" t="s">
        <v>326</v>
      </c>
      <c r="E222" s="538"/>
      <c r="F222" s="540" t="s">
        <v>280</v>
      </c>
    </row>
    <row r="223" spans="1:6" s="72" customFormat="1" ht="15">
      <c r="A223" s="559"/>
      <c r="B223" s="539"/>
      <c r="C223" s="539"/>
      <c r="D223" s="539"/>
      <c r="E223" s="539"/>
      <c r="F223" s="541"/>
    </row>
    <row r="224" spans="1:6" s="72" customFormat="1" ht="72.75" customHeight="1">
      <c r="A224" s="559"/>
      <c r="B224" s="539"/>
      <c r="C224" s="539"/>
      <c r="D224" s="55" t="s">
        <v>92</v>
      </c>
      <c r="E224" s="55" t="s">
        <v>93</v>
      </c>
      <c r="F224" s="541"/>
    </row>
    <row r="225" spans="1:6" s="72" customFormat="1" ht="15">
      <c r="A225" s="33"/>
      <c r="B225" s="30" t="s">
        <v>243</v>
      </c>
      <c r="C225" s="23"/>
      <c r="D225" s="35">
        <f>SUM(D226:D229)</f>
        <v>14</v>
      </c>
      <c r="E225" s="35">
        <f>SUM(E226:E229)</f>
        <v>104</v>
      </c>
      <c r="F225" s="389">
        <f>SUM(F226:F229)</f>
        <v>186.67000000000002</v>
      </c>
    </row>
    <row r="226" spans="1:6" s="72" customFormat="1" ht="75">
      <c r="A226" s="68">
        <v>1</v>
      </c>
      <c r="B226" s="114" t="s">
        <v>678</v>
      </c>
      <c r="C226" s="85" t="s">
        <v>231</v>
      </c>
      <c r="D226" s="116">
        <f aca="true" t="shared" si="13" ref="D226:D244">ROUND(+E226/8,0)</f>
        <v>4</v>
      </c>
      <c r="E226" s="104">
        <v>28</v>
      </c>
      <c r="F226" s="87">
        <f>+ROUND((280/21)*D226,2)</f>
        <v>53.33</v>
      </c>
    </row>
    <row r="227" spans="1:6" s="72" customFormat="1" ht="45">
      <c r="A227" s="99">
        <v>2</v>
      </c>
      <c r="B227" s="114" t="s">
        <v>678</v>
      </c>
      <c r="C227" s="85" t="s">
        <v>232</v>
      </c>
      <c r="D227" s="116">
        <f t="shared" si="13"/>
        <v>3</v>
      </c>
      <c r="E227" s="104">
        <v>24</v>
      </c>
      <c r="F227" s="87">
        <f aca="true" t="shared" si="14" ref="F227:F239">+ROUND((280/21)*D227,2)</f>
        <v>40</v>
      </c>
    </row>
    <row r="228" spans="1:6" s="72" customFormat="1" ht="60">
      <c r="A228" s="99">
        <v>3</v>
      </c>
      <c r="B228" s="114" t="s">
        <v>678</v>
      </c>
      <c r="C228" s="85" t="s">
        <v>0</v>
      </c>
      <c r="D228" s="116">
        <f t="shared" si="13"/>
        <v>5</v>
      </c>
      <c r="E228" s="104">
        <v>40</v>
      </c>
      <c r="F228" s="87">
        <f t="shared" si="14"/>
        <v>66.67</v>
      </c>
    </row>
    <row r="229" spans="1:6" s="72" customFormat="1" ht="30">
      <c r="A229" s="99">
        <v>4</v>
      </c>
      <c r="B229" s="114" t="s">
        <v>678</v>
      </c>
      <c r="C229" s="85" t="s">
        <v>1</v>
      </c>
      <c r="D229" s="116">
        <f t="shared" si="13"/>
        <v>2</v>
      </c>
      <c r="E229" s="104">
        <v>12</v>
      </c>
      <c r="F229" s="87">
        <f t="shared" si="14"/>
        <v>26.67</v>
      </c>
    </row>
    <row r="230" spans="1:6" s="72" customFormat="1" ht="15">
      <c r="A230" s="33"/>
      <c r="B230" s="30" t="s">
        <v>125</v>
      </c>
      <c r="C230" s="23"/>
      <c r="D230" s="35">
        <f>SUM(D231:D234)</f>
        <v>14</v>
      </c>
      <c r="E230" s="35">
        <f>SUM(E231:E234)</f>
        <v>100</v>
      </c>
      <c r="F230" s="389">
        <f>SUM(F231:F234)</f>
        <v>186.67000000000002</v>
      </c>
    </row>
    <row r="231" spans="1:6" s="72" customFormat="1" ht="75">
      <c r="A231" s="99">
        <v>5</v>
      </c>
      <c r="B231" s="114" t="s">
        <v>678</v>
      </c>
      <c r="C231" s="210" t="s">
        <v>3</v>
      </c>
      <c r="D231" s="116">
        <f t="shared" si="13"/>
        <v>4</v>
      </c>
      <c r="E231" s="104">
        <v>28</v>
      </c>
      <c r="F231" s="87">
        <f t="shared" si="14"/>
        <v>53.33</v>
      </c>
    </row>
    <row r="232" spans="1:6" s="72" customFormat="1" ht="45">
      <c r="A232" s="99">
        <v>6</v>
      </c>
      <c r="B232" s="114" t="s">
        <v>678</v>
      </c>
      <c r="C232" s="210" t="s">
        <v>2</v>
      </c>
      <c r="D232" s="116">
        <f t="shared" si="13"/>
        <v>3</v>
      </c>
      <c r="E232" s="104">
        <v>20</v>
      </c>
      <c r="F232" s="87">
        <f t="shared" si="14"/>
        <v>40</v>
      </c>
    </row>
    <row r="233" spans="1:6" s="72" customFormat="1" ht="75">
      <c r="A233" s="99">
        <v>7</v>
      </c>
      <c r="B233" s="114" t="s">
        <v>678</v>
      </c>
      <c r="C233" s="210" t="s">
        <v>4</v>
      </c>
      <c r="D233" s="116">
        <f t="shared" si="13"/>
        <v>5</v>
      </c>
      <c r="E233" s="104">
        <v>36</v>
      </c>
      <c r="F233" s="87">
        <f t="shared" si="14"/>
        <v>66.67</v>
      </c>
    </row>
    <row r="234" spans="1:6" s="72" customFormat="1" ht="45">
      <c r="A234" s="99">
        <v>8</v>
      </c>
      <c r="B234" s="114" t="s">
        <v>678</v>
      </c>
      <c r="C234" s="210" t="s">
        <v>5</v>
      </c>
      <c r="D234" s="116">
        <f t="shared" si="13"/>
        <v>2</v>
      </c>
      <c r="E234" s="104">
        <v>16</v>
      </c>
      <c r="F234" s="87">
        <f t="shared" si="14"/>
        <v>26.67</v>
      </c>
    </row>
    <row r="235" spans="1:6" s="72" customFormat="1" ht="15">
      <c r="A235" s="33"/>
      <c r="B235" s="30" t="s">
        <v>126</v>
      </c>
      <c r="C235" s="23"/>
      <c r="D235" s="35">
        <f>SUM(D236:D239)</f>
        <v>14</v>
      </c>
      <c r="E235" s="35">
        <f>SUM(E236:E239)</f>
        <v>100</v>
      </c>
      <c r="F235" s="389">
        <f>SUM(F236:F239)</f>
        <v>186.65999999999997</v>
      </c>
    </row>
    <row r="236" spans="1:6" s="72" customFormat="1" ht="45">
      <c r="A236" s="99">
        <v>9</v>
      </c>
      <c r="B236" s="114" t="s">
        <v>678</v>
      </c>
      <c r="C236" s="85" t="s">
        <v>6</v>
      </c>
      <c r="D236" s="116">
        <f t="shared" si="13"/>
        <v>3</v>
      </c>
      <c r="E236" s="104">
        <v>24</v>
      </c>
      <c r="F236" s="87">
        <f t="shared" si="14"/>
        <v>40</v>
      </c>
    </row>
    <row r="237" spans="1:6" s="72" customFormat="1" ht="45">
      <c r="A237" s="99">
        <v>10</v>
      </c>
      <c r="B237" s="114" t="s">
        <v>678</v>
      </c>
      <c r="C237" s="85" t="s">
        <v>7</v>
      </c>
      <c r="D237" s="116">
        <f t="shared" si="13"/>
        <v>4</v>
      </c>
      <c r="E237" s="104">
        <v>28</v>
      </c>
      <c r="F237" s="87">
        <f t="shared" si="14"/>
        <v>53.33</v>
      </c>
    </row>
    <row r="238" spans="1:6" s="72" customFormat="1" ht="45">
      <c r="A238" s="99">
        <v>11</v>
      </c>
      <c r="B238" s="114" t="s">
        <v>678</v>
      </c>
      <c r="C238" s="85" t="s">
        <v>8</v>
      </c>
      <c r="D238" s="116">
        <f t="shared" si="13"/>
        <v>3</v>
      </c>
      <c r="E238" s="104">
        <v>20</v>
      </c>
      <c r="F238" s="87">
        <f t="shared" si="14"/>
        <v>40</v>
      </c>
    </row>
    <row r="239" spans="1:6" s="72" customFormat="1" ht="60">
      <c r="A239" s="99">
        <v>12</v>
      </c>
      <c r="B239" s="114" t="s">
        <v>678</v>
      </c>
      <c r="C239" s="85" t="s">
        <v>9</v>
      </c>
      <c r="D239" s="116">
        <f t="shared" si="13"/>
        <v>4</v>
      </c>
      <c r="E239" s="104">
        <v>28</v>
      </c>
      <c r="F239" s="87">
        <f t="shared" si="14"/>
        <v>53.33</v>
      </c>
    </row>
    <row r="240" spans="1:6" s="72" customFormat="1" ht="15">
      <c r="A240" s="32"/>
      <c r="B240" s="31" t="s">
        <v>299</v>
      </c>
      <c r="C240" s="23"/>
      <c r="D240" s="35">
        <f>SUM(D241:D244)</f>
        <v>14</v>
      </c>
      <c r="E240" s="35">
        <f>SUM(E241:E244)</f>
        <v>100</v>
      </c>
      <c r="F240" s="389">
        <f>SUM(F241:F244)</f>
        <v>186.65999999999997</v>
      </c>
    </row>
    <row r="241" spans="1:6" s="72" customFormat="1" ht="45">
      <c r="A241" s="99">
        <v>13</v>
      </c>
      <c r="B241" s="114" t="s">
        <v>678</v>
      </c>
      <c r="C241" s="85" t="s">
        <v>10</v>
      </c>
      <c r="D241" s="116">
        <f t="shared" si="13"/>
        <v>4</v>
      </c>
      <c r="E241" s="104">
        <v>28</v>
      </c>
      <c r="F241" s="87">
        <f>+ROUND((280/21)*D241,2)</f>
        <v>53.33</v>
      </c>
    </row>
    <row r="242" spans="1:6" s="72" customFormat="1" ht="45">
      <c r="A242" s="99">
        <v>14</v>
      </c>
      <c r="B242" s="114" t="s">
        <v>678</v>
      </c>
      <c r="C242" s="85" t="s">
        <v>11</v>
      </c>
      <c r="D242" s="116">
        <f t="shared" si="13"/>
        <v>3</v>
      </c>
      <c r="E242" s="104">
        <v>24</v>
      </c>
      <c r="F242" s="87">
        <f>+ROUND((280/21)*D242,2)</f>
        <v>40</v>
      </c>
    </row>
    <row r="243" spans="1:6" s="72" customFormat="1" ht="45">
      <c r="A243" s="99">
        <v>15</v>
      </c>
      <c r="B243" s="114" t="s">
        <v>678</v>
      </c>
      <c r="C243" s="85" t="s">
        <v>12</v>
      </c>
      <c r="D243" s="116">
        <f t="shared" si="13"/>
        <v>3</v>
      </c>
      <c r="E243" s="104">
        <v>20</v>
      </c>
      <c r="F243" s="87">
        <f>+ROUND((280/21)*D243,2)</f>
        <v>40</v>
      </c>
    </row>
    <row r="244" spans="1:6" s="72" customFormat="1" ht="60.75" thickBot="1">
      <c r="A244" s="390">
        <v>16</v>
      </c>
      <c r="B244" s="234" t="s">
        <v>678</v>
      </c>
      <c r="C244" s="337" t="s">
        <v>13</v>
      </c>
      <c r="D244" s="143">
        <f t="shared" si="13"/>
        <v>4</v>
      </c>
      <c r="E244" s="364">
        <v>28</v>
      </c>
      <c r="F244" s="144">
        <f>+ROUND((280/21)*D244,2)</f>
        <v>53.33</v>
      </c>
    </row>
    <row r="245" spans="1:6" s="72" customFormat="1" ht="15.75" thickBot="1">
      <c r="A245" s="245"/>
      <c r="B245" s="246"/>
      <c r="C245" s="339" t="s">
        <v>373</v>
      </c>
      <c r="D245" s="247">
        <f>+D225+D230+D235+D240</f>
        <v>56</v>
      </c>
      <c r="E245" s="247">
        <f>+E225+E230+E235+E240</f>
        <v>404</v>
      </c>
      <c r="F245" s="248">
        <f>+F225+F230+F235+F240</f>
        <v>746.66</v>
      </c>
    </row>
    <row r="246" spans="1:7" ht="15" customHeight="1">
      <c r="A246" s="117"/>
      <c r="B246" s="118"/>
      <c r="C246" s="118"/>
      <c r="D246" s="117"/>
      <c r="E246" s="117"/>
      <c r="F246" s="117"/>
      <c r="G246" s="117"/>
    </row>
    <row r="247" spans="1:7" ht="15" customHeight="1">
      <c r="A247" s="117"/>
      <c r="B247" s="118"/>
      <c r="C247" s="118"/>
      <c r="D247" s="117"/>
      <c r="E247" s="117"/>
      <c r="F247" s="117"/>
      <c r="G247" s="117"/>
    </row>
    <row r="248" spans="1:7" ht="15" customHeight="1">
      <c r="A248" s="117"/>
      <c r="B248" s="118"/>
      <c r="C248" s="118"/>
      <c r="D248" s="117"/>
      <c r="E248" s="117"/>
      <c r="F248" s="117"/>
      <c r="G248" s="117"/>
    </row>
    <row r="249" spans="1:6" s="72" customFormat="1" ht="15">
      <c r="A249" s="566" t="s">
        <v>437</v>
      </c>
      <c r="B249" s="566"/>
      <c r="C249" s="566"/>
      <c r="D249" s="566"/>
      <c r="E249" s="566"/>
      <c r="F249" s="566"/>
    </row>
    <row r="250" s="72" customFormat="1" ht="15.75" thickBot="1"/>
    <row r="251" spans="1:6" s="72" customFormat="1" ht="15" customHeight="1">
      <c r="A251" s="577" t="s">
        <v>323</v>
      </c>
      <c r="B251" s="579" t="s">
        <v>324</v>
      </c>
      <c r="C251" s="579" t="s">
        <v>325</v>
      </c>
      <c r="D251" s="579" t="s">
        <v>326</v>
      </c>
      <c r="E251" s="579"/>
      <c r="F251" s="540" t="s">
        <v>280</v>
      </c>
    </row>
    <row r="252" spans="1:6" s="72" customFormat="1" ht="15">
      <c r="A252" s="578"/>
      <c r="B252" s="580"/>
      <c r="C252" s="580"/>
      <c r="D252" s="580"/>
      <c r="E252" s="580"/>
      <c r="F252" s="541"/>
    </row>
    <row r="253" spans="1:6" s="72" customFormat="1" ht="102" customHeight="1">
      <c r="A253" s="578"/>
      <c r="B253" s="580"/>
      <c r="C253" s="580"/>
      <c r="D253" s="134" t="s">
        <v>92</v>
      </c>
      <c r="E253" s="134" t="s">
        <v>93</v>
      </c>
      <c r="F253" s="541"/>
    </row>
    <row r="254" spans="1:6" s="72" customFormat="1" ht="15">
      <c r="A254" s="33"/>
      <c r="B254" s="31" t="s">
        <v>243</v>
      </c>
      <c r="C254" s="23" t="s">
        <v>144</v>
      </c>
      <c r="D254" s="54">
        <f>SUM(D255:D256)</f>
        <v>4</v>
      </c>
      <c r="E254" s="54">
        <f>SUM(E255:E256)</f>
        <v>26</v>
      </c>
      <c r="F254" s="217">
        <f>SUM(F255:F256)</f>
        <v>53.33</v>
      </c>
    </row>
    <row r="255" spans="1:6" s="72" customFormat="1" ht="120">
      <c r="A255" s="133">
        <v>1</v>
      </c>
      <c r="B255" s="114" t="s">
        <v>678</v>
      </c>
      <c r="C255" s="114" t="s">
        <v>15</v>
      </c>
      <c r="D255" s="116">
        <f>ROUND(+E255/8,0)</f>
        <v>3</v>
      </c>
      <c r="E255" s="134">
        <v>20</v>
      </c>
      <c r="F255" s="87">
        <f>+ROUND((280/21)*D255,2)</f>
        <v>40</v>
      </c>
    </row>
    <row r="256" spans="1:6" s="72" customFormat="1" ht="60">
      <c r="A256" s="133">
        <v>2</v>
      </c>
      <c r="B256" s="114" t="s">
        <v>678</v>
      </c>
      <c r="C256" s="114" t="s">
        <v>14</v>
      </c>
      <c r="D256" s="116">
        <f>ROUND(+E256/8,0)</f>
        <v>1</v>
      </c>
      <c r="E256" s="134">
        <v>6</v>
      </c>
      <c r="F256" s="87">
        <f>+ROUND((280/21)*D256,2)</f>
        <v>13.33</v>
      </c>
    </row>
    <row r="257" spans="1:6" s="72" customFormat="1" ht="15">
      <c r="A257" s="218"/>
      <c r="B257" s="23" t="s">
        <v>243</v>
      </c>
      <c r="C257" s="216" t="s">
        <v>73</v>
      </c>
      <c r="D257" s="54">
        <f>SUM(D258:D259)</f>
        <v>4</v>
      </c>
      <c r="E257" s="54">
        <f>SUM(E258:E259)</f>
        <v>32</v>
      </c>
      <c r="F257" s="217">
        <f>SUM(F258:F259)</f>
        <v>53.34</v>
      </c>
    </row>
    <row r="258" spans="1:6" s="72" customFormat="1" ht="105">
      <c r="A258" s="133">
        <v>3</v>
      </c>
      <c r="B258" s="114" t="s">
        <v>678</v>
      </c>
      <c r="C258" s="114" t="s">
        <v>16</v>
      </c>
      <c r="D258" s="116">
        <f>ROUND(+E258/8,0)</f>
        <v>2</v>
      </c>
      <c r="E258" s="134">
        <v>14</v>
      </c>
      <c r="F258" s="87">
        <f>+ROUND((280/21)*D258,2)</f>
        <v>26.67</v>
      </c>
    </row>
    <row r="259" spans="1:6" s="72" customFormat="1" ht="120">
      <c r="A259" s="133">
        <v>4</v>
      </c>
      <c r="B259" s="114" t="s">
        <v>678</v>
      </c>
      <c r="C259" s="114" t="s">
        <v>17</v>
      </c>
      <c r="D259" s="116">
        <f>ROUND(+E259/8,0)</f>
        <v>2</v>
      </c>
      <c r="E259" s="134">
        <v>18</v>
      </c>
      <c r="F259" s="87">
        <f>+ROUND((280/21)*D259,2)</f>
        <v>26.67</v>
      </c>
    </row>
    <row r="260" spans="1:6" s="72" customFormat="1" ht="15">
      <c r="A260" s="138"/>
      <c r="B260" s="23" t="s">
        <v>243</v>
      </c>
      <c r="C260" s="216" t="s">
        <v>74</v>
      </c>
      <c r="D260" s="54">
        <f>SUM(D261:D261)</f>
        <v>1</v>
      </c>
      <c r="E260" s="54">
        <f>SUM(E261:E261)</f>
        <v>4</v>
      </c>
      <c r="F260" s="217">
        <f>SUM(F261:F261)</f>
        <v>13.33</v>
      </c>
    </row>
    <row r="261" spans="1:6" s="72" customFormat="1" ht="30">
      <c r="A261" s="133">
        <v>5</v>
      </c>
      <c r="B261" s="114" t="s">
        <v>678</v>
      </c>
      <c r="C261" s="114" t="s">
        <v>18</v>
      </c>
      <c r="D261" s="116">
        <f>ROUND(+E261/8,0)</f>
        <v>1</v>
      </c>
      <c r="E261" s="134">
        <v>4</v>
      </c>
      <c r="F261" s="87">
        <f>+ROUND((280/21)*D261,2)</f>
        <v>13.33</v>
      </c>
    </row>
    <row r="262" spans="1:6" s="72" customFormat="1" ht="15">
      <c r="A262" s="219"/>
      <c r="B262" s="402" t="s">
        <v>246</v>
      </c>
      <c r="C262" s="216"/>
      <c r="D262" s="24">
        <f>SUM(D263:D265)</f>
        <v>6</v>
      </c>
      <c r="E262" s="24">
        <f>SUM(E263:E265)</f>
        <v>48</v>
      </c>
      <c r="F262" s="25">
        <f>SUM(F263:F265)</f>
        <v>80.01</v>
      </c>
    </row>
    <row r="263" spans="1:6" s="72" customFormat="1" ht="105">
      <c r="A263" s="133">
        <v>6</v>
      </c>
      <c r="B263" s="114" t="s">
        <v>678</v>
      </c>
      <c r="C263" s="114" t="s">
        <v>32</v>
      </c>
      <c r="D263" s="116">
        <f>ROUND(+E263/8,0)</f>
        <v>2</v>
      </c>
      <c r="E263" s="134">
        <v>16</v>
      </c>
      <c r="F263" s="87">
        <f>+ROUND((280/21)*D263,2)</f>
        <v>26.67</v>
      </c>
    </row>
    <row r="264" spans="1:6" s="72" customFormat="1" ht="120">
      <c r="A264" s="133">
        <v>7</v>
      </c>
      <c r="B264" s="114" t="s">
        <v>678</v>
      </c>
      <c r="C264" s="114" t="s">
        <v>435</v>
      </c>
      <c r="D264" s="116">
        <f>ROUND(+E264/8,0)</f>
        <v>2</v>
      </c>
      <c r="E264" s="134">
        <v>16</v>
      </c>
      <c r="F264" s="87">
        <f>+ROUND((280/21)*D264,2)</f>
        <v>26.67</v>
      </c>
    </row>
    <row r="265" spans="1:6" s="72" customFormat="1" ht="105">
      <c r="A265" s="133">
        <v>8</v>
      </c>
      <c r="B265" s="114" t="s">
        <v>678</v>
      </c>
      <c r="C265" s="114" t="s">
        <v>436</v>
      </c>
      <c r="D265" s="116">
        <f>ROUND(+E265/8,0)</f>
        <v>2</v>
      </c>
      <c r="E265" s="134">
        <v>16</v>
      </c>
      <c r="F265" s="87">
        <f>+ROUND((280/21)*D265,2)</f>
        <v>26.67</v>
      </c>
    </row>
    <row r="266" spans="1:6" s="72" customFormat="1" ht="15">
      <c r="A266" s="219"/>
      <c r="B266" s="402" t="s">
        <v>669</v>
      </c>
      <c r="C266" s="216"/>
      <c r="D266" s="24">
        <f>SUM(D267:D268)</f>
        <v>3</v>
      </c>
      <c r="E266" s="24">
        <f>SUM(E267:E268)</f>
        <v>20</v>
      </c>
      <c r="F266" s="50">
        <f>SUM(F267:F268)</f>
        <v>40</v>
      </c>
    </row>
    <row r="267" spans="1:6" s="72" customFormat="1" ht="90">
      <c r="A267" s="133">
        <v>9</v>
      </c>
      <c r="B267" s="114" t="s">
        <v>678</v>
      </c>
      <c r="C267" s="114" t="s">
        <v>227</v>
      </c>
      <c r="D267" s="116">
        <f>ROUND(+E267/8,0)</f>
        <v>2</v>
      </c>
      <c r="E267" s="134">
        <v>12</v>
      </c>
      <c r="F267" s="87">
        <f>+ROUND((280/21)*D267,2)</f>
        <v>26.67</v>
      </c>
    </row>
    <row r="268" spans="1:6" s="72" customFormat="1" ht="45">
      <c r="A268" s="133">
        <v>10</v>
      </c>
      <c r="B268" s="114" t="s">
        <v>678</v>
      </c>
      <c r="C268" s="114" t="s">
        <v>228</v>
      </c>
      <c r="D268" s="116">
        <f>ROUND(+E268/8,0)</f>
        <v>1</v>
      </c>
      <c r="E268" s="134">
        <v>8</v>
      </c>
      <c r="F268" s="87">
        <f>+ROUND((280/21)*D268,2)</f>
        <v>13.33</v>
      </c>
    </row>
    <row r="269" spans="1:6" s="72" customFormat="1" ht="15">
      <c r="A269" s="220"/>
      <c r="B269" s="131"/>
      <c r="C269" s="216" t="s">
        <v>75</v>
      </c>
      <c r="D269" s="24">
        <f>SUM(D270:D271)</f>
        <v>4</v>
      </c>
      <c r="E269" s="54">
        <f>SUM(E270:E271)</f>
        <v>28</v>
      </c>
      <c r="F269" s="25">
        <f>SUM(F270:F271)</f>
        <v>53.34</v>
      </c>
    </row>
    <row r="270" spans="1:6" s="72" customFormat="1" ht="90">
      <c r="A270" s="133">
        <v>11</v>
      </c>
      <c r="B270" s="114" t="s">
        <v>678</v>
      </c>
      <c r="C270" s="114" t="s">
        <v>229</v>
      </c>
      <c r="D270" s="116">
        <f>ROUND(+E270/8,0)</f>
        <v>2</v>
      </c>
      <c r="E270" s="134">
        <v>14</v>
      </c>
      <c r="F270" s="87">
        <f>+ROUND((280/21)*D270,2)</f>
        <v>26.67</v>
      </c>
    </row>
    <row r="271" spans="1:6" s="72" customFormat="1" ht="60">
      <c r="A271" s="133">
        <v>12</v>
      </c>
      <c r="B271" s="114" t="s">
        <v>678</v>
      </c>
      <c r="C271" s="114" t="s">
        <v>230</v>
      </c>
      <c r="D271" s="116">
        <f>ROUND(+E271/8,0)</f>
        <v>2</v>
      </c>
      <c r="E271" s="134">
        <v>14</v>
      </c>
      <c r="F271" s="87">
        <f>+ROUND((280/21)*D271,2)</f>
        <v>26.67</v>
      </c>
    </row>
    <row r="272" spans="1:6" s="72" customFormat="1" ht="15">
      <c r="A272" s="221"/>
      <c r="B272" s="402" t="s">
        <v>238</v>
      </c>
      <c r="C272" s="216"/>
      <c r="D272" s="24">
        <f>+D273</f>
        <v>3</v>
      </c>
      <c r="E272" s="24">
        <f>+E273</f>
        <v>20</v>
      </c>
      <c r="F272" s="25">
        <f>+F273</f>
        <v>40</v>
      </c>
    </row>
    <row r="273" spans="1:6" s="72" customFormat="1" ht="135">
      <c r="A273" s="133">
        <v>13</v>
      </c>
      <c r="B273" s="114" t="s">
        <v>678</v>
      </c>
      <c r="C273" s="114" t="s">
        <v>691</v>
      </c>
      <c r="D273" s="116">
        <f>ROUND(+E273/8,0)</f>
        <v>3</v>
      </c>
      <c r="E273" s="134">
        <v>20</v>
      </c>
      <c r="F273" s="87">
        <f>+ROUND((280/21)*D273,2)</f>
        <v>40</v>
      </c>
    </row>
    <row r="274" spans="1:6" s="72" customFormat="1" ht="15">
      <c r="A274" s="223"/>
      <c r="B274" s="402" t="s">
        <v>238</v>
      </c>
      <c r="C274" s="216" t="s">
        <v>76</v>
      </c>
      <c r="D274" s="24">
        <f>SUM(D275:D275)</f>
        <v>4</v>
      </c>
      <c r="E274" s="222">
        <f>SUM(E275:E275)</f>
        <v>28</v>
      </c>
      <c r="F274" s="25">
        <f>SUM(F275:F275)</f>
        <v>53.33</v>
      </c>
    </row>
    <row r="275" spans="1:6" s="72" customFormat="1" ht="135.75" thickBot="1">
      <c r="A275" s="355">
        <v>14</v>
      </c>
      <c r="B275" s="161" t="s">
        <v>678</v>
      </c>
      <c r="C275" s="161" t="s">
        <v>692</v>
      </c>
      <c r="D275" s="162">
        <f>ROUND(+E275/8,0)</f>
        <v>4</v>
      </c>
      <c r="E275" s="287">
        <v>28</v>
      </c>
      <c r="F275" s="93">
        <f>+ROUND((280/21)*D275,2)</f>
        <v>53.33</v>
      </c>
    </row>
    <row r="276" spans="1:6" s="72" customFormat="1" ht="15.75" thickBot="1">
      <c r="A276" s="265"/>
      <c r="B276" s="266"/>
      <c r="C276" s="206" t="s">
        <v>373</v>
      </c>
      <c r="D276" s="192">
        <f>+D254+D257+D260+D262+D266+D269+D272+D274</f>
        <v>29</v>
      </c>
      <c r="E276" s="192">
        <f>+E254+E257+E260+E262+E266+E269+E272+E274</f>
        <v>206</v>
      </c>
      <c r="F276" s="193">
        <f>+F254+F257+F260+F262+F266+F269+F272+F274</f>
        <v>386.68</v>
      </c>
    </row>
    <row r="277" spans="1:7" ht="15" customHeight="1">
      <c r="A277" s="117"/>
      <c r="B277" s="118"/>
      <c r="C277" s="118"/>
      <c r="D277" s="117"/>
      <c r="E277" s="117"/>
      <c r="F277" s="117"/>
      <c r="G277" s="117"/>
    </row>
    <row r="278" spans="1:7" ht="15" customHeight="1">
      <c r="A278" s="117"/>
      <c r="B278" s="118"/>
      <c r="C278" s="118"/>
      <c r="D278" s="117"/>
      <c r="E278" s="117"/>
      <c r="F278" s="117"/>
      <c r="G278" s="117"/>
    </row>
    <row r="279" spans="1:7" ht="15" customHeight="1">
      <c r="A279" s="117"/>
      <c r="B279" s="118"/>
      <c r="C279" s="118"/>
      <c r="D279" s="117"/>
      <c r="E279" s="117"/>
      <c r="F279" s="117"/>
      <c r="G279" s="117"/>
    </row>
    <row r="280" spans="1:6" s="72" customFormat="1" ht="15">
      <c r="A280" s="566" t="s">
        <v>694</v>
      </c>
      <c r="B280" s="566"/>
      <c r="C280" s="566"/>
      <c r="D280" s="566"/>
      <c r="E280" s="566"/>
      <c r="F280" s="566"/>
    </row>
    <row r="281" s="72" customFormat="1" ht="15.75" thickBot="1"/>
    <row r="282" spans="1:6" s="72" customFormat="1" ht="15" customHeight="1">
      <c r="A282" s="567" t="s">
        <v>323</v>
      </c>
      <c r="B282" s="570" t="s">
        <v>324</v>
      </c>
      <c r="C282" s="570" t="s">
        <v>325</v>
      </c>
      <c r="D282" s="573" t="s">
        <v>326</v>
      </c>
      <c r="E282" s="574"/>
      <c r="F282" s="551" t="s">
        <v>280</v>
      </c>
    </row>
    <row r="283" spans="1:6" s="72" customFormat="1" ht="15">
      <c r="A283" s="568"/>
      <c r="B283" s="571"/>
      <c r="C283" s="571"/>
      <c r="D283" s="575"/>
      <c r="E283" s="576"/>
      <c r="F283" s="552"/>
    </row>
    <row r="284" spans="1:6" s="72" customFormat="1" ht="126.75" customHeight="1">
      <c r="A284" s="569"/>
      <c r="B284" s="572"/>
      <c r="C284" s="572"/>
      <c r="D284" s="134" t="s">
        <v>92</v>
      </c>
      <c r="E284" s="134" t="s">
        <v>93</v>
      </c>
      <c r="F284" s="552"/>
    </row>
    <row r="285" spans="1:6" s="72" customFormat="1" ht="15.75" thickBot="1">
      <c r="A285" s="224"/>
      <c r="B285" s="255" t="s">
        <v>243</v>
      </c>
      <c r="C285" s="225"/>
      <c r="D285" s="226"/>
      <c r="E285" s="226"/>
      <c r="F285" s="226"/>
    </row>
    <row r="286" spans="1:6" s="72" customFormat="1" ht="15.75" thickBot="1">
      <c r="A286" s="212"/>
      <c r="B286" s="213"/>
      <c r="C286" s="227" t="s">
        <v>144</v>
      </c>
      <c r="D286" s="209">
        <f>SUM(D287:D287)</f>
        <v>3</v>
      </c>
      <c r="E286" s="209">
        <f>SUM(E287:E287)</f>
        <v>26</v>
      </c>
      <c r="F286" s="203">
        <f>SUM(F287:F287)</f>
        <v>40</v>
      </c>
    </row>
    <row r="287" spans="1:6" s="72" customFormat="1" ht="165.75" thickBot="1">
      <c r="A287" s="133">
        <v>1</v>
      </c>
      <c r="B287" s="114" t="s">
        <v>678</v>
      </c>
      <c r="C287" s="44" t="s">
        <v>693</v>
      </c>
      <c r="D287" s="116">
        <f>ROUND(+E287/8,0)</f>
        <v>3</v>
      </c>
      <c r="E287" s="134">
        <v>26</v>
      </c>
      <c r="F287" s="87">
        <f>+ROUND((280/21)*D287,2)</f>
        <v>40</v>
      </c>
    </row>
    <row r="288" spans="1:6" s="72" customFormat="1" ht="15.75" thickBot="1">
      <c r="A288" s="212"/>
      <c r="B288" s="213"/>
      <c r="C288" s="227" t="s">
        <v>73</v>
      </c>
      <c r="D288" s="209">
        <f>SUM(D289:D290)</f>
        <v>5</v>
      </c>
      <c r="E288" s="209">
        <f>SUM(E289:E290)</f>
        <v>32</v>
      </c>
      <c r="F288" s="203">
        <f>SUM(F289:F290)</f>
        <v>66.67</v>
      </c>
    </row>
    <row r="289" spans="1:6" s="72" customFormat="1" ht="150">
      <c r="A289" s="133">
        <v>2</v>
      </c>
      <c r="B289" s="114" t="s">
        <v>678</v>
      </c>
      <c r="C289" s="44" t="s">
        <v>233</v>
      </c>
      <c r="D289" s="116">
        <f>ROUND(+E289/8,0)</f>
        <v>3</v>
      </c>
      <c r="E289" s="134">
        <v>20</v>
      </c>
      <c r="F289" s="87">
        <f>+ROUND((280/21)*D289,2)</f>
        <v>40</v>
      </c>
    </row>
    <row r="290" spans="1:6" s="72" customFormat="1" ht="75.75" thickBot="1">
      <c r="A290" s="133">
        <v>3</v>
      </c>
      <c r="B290" s="114" t="s">
        <v>678</v>
      </c>
      <c r="C290" s="44" t="s">
        <v>234</v>
      </c>
      <c r="D290" s="116">
        <f>ROUND(+E290/8,0)</f>
        <v>2</v>
      </c>
      <c r="E290" s="134">
        <v>12</v>
      </c>
      <c r="F290" s="87">
        <f>+ROUND((280/21)*D290,2)</f>
        <v>26.67</v>
      </c>
    </row>
    <row r="291" spans="1:6" s="72" customFormat="1" ht="15.75" thickBot="1">
      <c r="A291" s="212"/>
      <c r="B291" s="213"/>
      <c r="C291" s="227" t="s">
        <v>74</v>
      </c>
      <c r="D291" s="209">
        <f>SUM(D292:D294)</f>
        <v>9</v>
      </c>
      <c r="E291" s="209">
        <f>SUM(E292:E294)</f>
        <v>72</v>
      </c>
      <c r="F291" s="203">
        <f>SUM(F292:F294)</f>
        <v>120</v>
      </c>
    </row>
    <row r="292" spans="1:6" s="72" customFormat="1" ht="165">
      <c r="A292" s="133">
        <v>4</v>
      </c>
      <c r="B292" s="114" t="s">
        <v>678</v>
      </c>
      <c r="C292" s="44" t="s">
        <v>235</v>
      </c>
      <c r="D292" s="116">
        <f>ROUND(+E292/8,0)</f>
        <v>3</v>
      </c>
      <c r="E292" s="134">
        <v>24</v>
      </c>
      <c r="F292" s="87">
        <f>+ROUND((280/21)*D292,2)</f>
        <v>40</v>
      </c>
    </row>
    <row r="293" spans="1:6" s="72" customFormat="1" ht="180">
      <c r="A293" s="133">
        <v>5</v>
      </c>
      <c r="B293" s="114" t="s">
        <v>678</v>
      </c>
      <c r="C293" s="44" t="s">
        <v>236</v>
      </c>
      <c r="D293" s="116">
        <f>ROUND(+E293/8,0)</f>
        <v>3</v>
      </c>
      <c r="E293" s="134">
        <v>24</v>
      </c>
      <c r="F293" s="87">
        <f>+ROUND((280/21)*D293,2)</f>
        <v>40</v>
      </c>
    </row>
    <row r="294" spans="1:6" s="72" customFormat="1" ht="135.75" thickBot="1">
      <c r="A294" s="133">
        <v>6</v>
      </c>
      <c r="B294" s="114" t="s">
        <v>678</v>
      </c>
      <c r="C294" s="44" t="s">
        <v>237</v>
      </c>
      <c r="D294" s="116">
        <f>ROUND(+E294/8,0)</f>
        <v>3</v>
      </c>
      <c r="E294" s="134">
        <v>24</v>
      </c>
      <c r="F294" s="87">
        <f>+ROUND((280/21)*D294,2)</f>
        <v>40</v>
      </c>
    </row>
    <row r="295" spans="1:6" s="72" customFormat="1" ht="15.75" thickBot="1">
      <c r="A295" s="215"/>
      <c r="B295" s="229"/>
      <c r="C295" s="227" t="s">
        <v>528</v>
      </c>
      <c r="D295" s="209">
        <f>SUM(D296:D296)</f>
        <v>2</v>
      </c>
      <c r="E295" s="209">
        <f>SUM(E296:E296)</f>
        <v>12</v>
      </c>
      <c r="F295" s="203">
        <f>SUM(F296:F296)</f>
        <v>26.67</v>
      </c>
    </row>
    <row r="296" spans="1:6" s="72" customFormat="1" ht="105.75" thickBot="1">
      <c r="A296" s="133">
        <v>7</v>
      </c>
      <c r="B296" s="114" t="s">
        <v>678</v>
      </c>
      <c r="C296" s="44" t="s">
        <v>624</v>
      </c>
      <c r="D296" s="116">
        <f>ROUND(+E296/8,0)</f>
        <v>2</v>
      </c>
      <c r="E296" s="230">
        <v>12</v>
      </c>
      <c r="F296" s="87">
        <f>+ROUND((280/21)*D296,2)</f>
        <v>26.67</v>
      </c>
    </row>
    <row r="297" spans="1:6" s="72" customFormat="1" ht="15.75" thickBot="1">
      <c r="A297" s="211"/>
      <c r="B297" s="231"/>
      <c r="C297" s="227" t="s">
        <v>529</v>
      </c>
      <c r="D297" s="209">
        <f>SUM(D298:D298)</f>
        <v>2</v>
      </c>
      <c r="E297" s="209">
        <f>SUM(E298:E298)</f>
        <v>16</v>
      </c>
      <c r="F297" s="203">
        <f>SUM(F298:F298)</f>
        <v>26.67</v>
      </c>
    </row>
    <row r="298" spans="1:6" s="72" customFormat="1" ht="75.75" thickBot="1">
      <c r="A298" s="133">
        <v>8</v>
      </c>
      <c r="B298" s="114" t="s">
        <v>678</v>
      </c>
      <c r="C298" s="44" t="s">
        <v>625</v>
      </c>
      <c r="D298" s="116">
        <f>ROUND(+E298/8,0)</f>
        <v>2</v>
      </c>
      <c r="E298" s="230">
        <v>16</v>
      </c>
      <c r="F298" s="87">
        <f>+ROUND((280/21)*D298,2)</f>
        <v>26.67</v>
      </c>
    </row>
    <row r="299" spans="1:6" s="72" customFormat="1" ht="15.75" thickBot="1">
      <c r="A299" s="205"/>
      <c r="B299" s="206"/>
      <c r="C299" s="206" t="s">
        <v>373</v>
      </c>
      <c r="D299" s="112">
        <f>+D286+D288+D291+D295+D297</f>
        <v>21</v>
      </c>
      <c r="E299" s="112">
        <f>+E286+E288+E291+E295+E297</f>
        <v>158</v>
      </c>
      <c r="F299" s="113">
        <f>+F286+F288+F291+F295+F297</f>
        <v>280.01000000000005</v>
      </c>
    </row>
    <row r="300" spans="1:7" ht="15" customHeight="1">
      <c r="A300" s="117"/>
      <c r="B300" s="118"/>
      <c r="C300" s="118"/>
      <c r="D300" s="117"/>
      <c r="E300" s="117"/>
      <c r="F300" s="117"/>
      <c r="G300" s="117"/>
    </row>
    <row r="301" spans="1:7" ht="15" customHeight="1">
      <c r="A301" s="117"/>
      <c r="B301" s="118"/>
      <c r="C301" s="118"/>
      <c r="D301" s="117"/>
      <c r="E301" s="117"/>
      <c r="F301" s="117"/>
      <c r="G301" s="117"/>
    </row>
    <row r="302" spans="1:7" ht="15" customHeight="1">
      <c r="A302" s="117"/>
      <c r="B302" s="118"/>
      <c r="C302" s="118"/>
      <c r="D302" s="117"/>
      <c r="E302" s="117"/>
      <c r="F302" s="117"/>
      <c r="G302" s="117"/>
    </row>
    <row r="303" spans="1:6" s="72" customFormat="1" ht="15" customHeight="1">
      <c r="A303" s="553" t="s">
        <v>626</v>
      </c>
      <c r="B303" s="553"/>
      <c r="C303" s="553"/>
      <c r="D303" s="553"/>
      <c r="E303" s="553"/>
      <c r="F303" s="553"/>
    </row>
    <row r="304" spans="4:5" s="72" customFormat="1" ht="15.75" thickBot="1">
      <c r="D304" s="119"/>
      <c r="E304" s="119"/>
    </row>
    <row r="305" spans="1:6" s="72" customFormat="1" ht="15" customHeight="1">
      <c r="A305" s="554" t="s">
        <v>323</v>
      </c>
      <c r="B305" s="556" t="s">
        <v>324</v>
      </c>
      <c r="C305" s="556" t="s">
        <v>325</v>
      </c>
      <c r="D305" s="556" t="s">
        <v>326</v>
      </c>
      <c r="E305" s="556"/>
      <c r="F305" s="540" t="s">
        <v>280</v>
      </c>
    </row>
    <row r="306" spans="1:6" s="72" customFormat="1" ht="15">
      <c r="A306" s="555"/>
      <c r="B306" s="557"/>
      <c r="C306" s="557"/>
      <c r="D306" s="557"/>
      <c r="E306" s="557"/>
      <c r="F306" s="541"/>
    </row>
    <row r="307" spans="1:6" s="72" customFormat="1" ht="84.75" customHeight="1">
      <c r="A307" s="555"/>
      <c r="B307" s="557"/>
      <c r="C307" s="557"/>
      <c r="D307" s="65" t="s">
        <v>92</v>
      </c>
      <c r="E307" s="65" t="s">
        <v>93</v>
      </c>
      <c r="F307" s="541"/>
    </row>
    <row r="308" spans="1:7" s="72" customFormat="1" ht="15">
      <c r="A308" s="22"/>
      <c r="B308" s="23" t="s">
        <v>94</v>
      </c>
      <c r="C308" s="23" t="s">
        <v>62</v>
      </c>
      <c r="D308" s="24">
        <f>SUM(D309:D310)</f>
        <v>20</v>
      </c>
      <c r="E308" s="24">
        <f>SUM(E309:E310)</f>
        <v>160</v>
      </c>
      <c r="F308" s="25">
        <f>SUM(F309:F310)</f>
        <v>266.66</v>
      </c>
      <c r="G308" s="120"/>
    </row>
    <row r="309" spans="1:11" s="72" customFormat="1" ht="30">
      <c r="A309" s="63">
        <v>1</v>
      </c>
      <c r="B309" s="114" t="s">
        <v>678</v>
      </c>
      <c r="C309" s="85" t="s">
        <v>502</v>
      </c>
      <c r="D309" s="116">
        <f>ROUND(+E309/8,0)</f>
        <v>10</v>
      </c>
      <c r="E309" s="116">
        <v>80</v>
      </c>
      <c r="F309" s="87">
        <f>+ROUND((280/21)*D309,2)</f>
        <v>133.33</v>
      </c>
      <c r="G309" s="120"/>
      <c r="J309" s="232"/>
      <c r="K309" s="232"/>
    </row>
    <row r="310" spans="1:11" s="72" customFormat="1" ht="33" customHeight="1">
      <c r="A310" s="63">
        <v>2</v>
      </c>
      <c r="B310" s="114" t="s">
        <v>678</v>
      </c>
      <c r="C310" s="85" t="s">
        <v>503</v>
      </c>
      <c r="D310" s="116">
        <f>ROUND(+E310/8,0)</f>
        <v>10</v>
      </c>
      <c r="E310" s="116">
        <v>80</v>
      </c>
      <c r="F310" s="87">
        <f>+ROUND((280/21)*D310,2)</f>
        <v>133.33</v>
      </c>
      <c r="J310" s="232"/>
      <c r="K310" s="232"/>
    </row>
    <row r="311" spans="1:11" s="72" customFormat="1" ht="15">
      <c r="A311" s="22"/>
      <c r="B311" s="23" t="s">
        <v>45</v>
      </c>
      <c r="C311" s="23" t="s">
        <v>62</v>
      </c>
      <c r="D311" s="24">
        <f>SUM(D312:D313)</f>
        <v>20</v>
      </c>
      <c r="E311" s="24">
        <f>SUM(E312:E313)</f>
        <v>160</v>
      </c>
      <c r="F311" s="25">
        <f>SUM(F312:F313)</f>
        <v>266.66</v>
      </c>
      <c r="G311" s="120"/>
      <c r="J311" s="232"/>
      <c r="K311" s="232"/>
    </row>
    <row r="312" spans="1:11" s="72" customFormat="1" ht="30.75" customHeight="1">
      <c r="A312" s="89">
        <v>3</v>
      </c>
      <c r="B312" s="114" t="s">
        <v>678</v>
      </c>
      <c r="C312" s="114" t="s">
        <v>504</v>
      </c>
      <c r="D312" s="116">
        <f>ROUND(+E312/8,0)</f>
        <v>10</v>
      </c>
      <c r="E312" s="116">
        <v>80</v>
      </c>
      <c r="F312" s="87">
        <f>+ROUND((280/21)*D312,2)</f>
        <v>133.33</v>
      </c>
      <c r="G312" s="120"/>
      <c r="J312" s="232"/>
      <c r="K312" s="232"/>
    </row>
    <row r="313" spans="1:6" s="72" customFormat="1" ht="60">
      <c r="A313" s="89">
        <v>4</v>
      </c>
      <c r="B313" s="114" t="s">
        <v>678</v>
      </c>
      <c r="C313" s="88" t="s">
        <v>505</v>
      </c>
      <c r="D313" s="116">
        <f>ROUND(+E313/8,0)</f>
        <v>10</v>
      </c>
      <c r="E313" s="116">
        <v>80</v>
      </c>
      <c r="F313" s="87">
        <f>+ROUND((280/21)*D313,2)</f>
        <v>133.33</v>
      </c>
    </row>
    <row r="314" spans="1:7" s="72" customFormat="1" ht="15">
      <c r="A314" s="33"/>
      <c r="B314" s="30" t="s">
        <v>201</v>
      </c>
      <c r="C314" s="23" t="s">
        <v>62</v>
      </c>
      <c r="D314" s="24">
        <f>SUM(D315:D316)</f>
        <v>20</v>
      </c>
      <c r="E314" s="24">
        <f>SUM(E315:E316)</f>
        <v>160</v>
      </c>
      <c r="F314" s="25">
        <f>SUM(F315:F316)</f>
        <v>266.66</v>
      </c>
      <c r="G314" s="120"/>
    </row>
    <row r="315" spans="1:7" s="72" customFormat="1" ht="60">
      <c r="A315" s="89">
        <v>5</v>
      </c>
      <c r="B315" s="114" t="s">
        <v>678</v>
      </c>
      <c r="C315" s="401" t="s">
        <v>123</v>
      </c>
      <c r="D315" s="116">
        <f>ROUND(+E315/8,0)</f>
        <v>10</v>
      </c>
      <c r="E315" s="116">
        <v>80</v>
      </c>
      <c r="F315" s="87">
        <f>+ROUND((280/21)*D315,2)</f>
        <v>133.33</v>
      </c>
      <c r="G315" s="120"/>
    </row>
    <row r="316" spans="1:6" s="72" customFormat="1" ht="45">
      <c r="A316" s="89">
        <v>6</v>
      </c>
      <c r="B316" s="114" t="s">
        <v>678</v>
      </c>
      <c r="C316" s="88" t="s">
        <v>124</v>
      </c>
      <c r="D316" s="116">
        <f>ROUND(+E316/8,0)</f>
        <v>10</v>
      </c>
      <c r="E316" s="116">
        <v>80</v>
      </c>
      <c r="F316" s="87">
        <f>+ROUND((280/21)*D316,2)</f>
        <v>133.33</v>
      </c>
    </row>
    <row r="317" spans="1:7" s="72" customFormat="1" ht="15">
      <c r="A317" s="32"/>
      <c r="B317" s="31" t="s">
        <v>299</v>
      </c>
      <c r="C317" s="23" t="s">
        <v>62</v>
      </c>
      <c r="D317" s="24">
        <f>SUM(D318:D319)</f>
        <v>20</v>
      </c>
      <c r="E317" s="24">
        <f>SUM(E318:E319)</f>
        <v>160</v>
      </c>
      <c r="F317" s="25">
        <f>SUM(F318:F319)</f>
        <v>266.66</v>
      </c>
      <c r="G317" s="120"/>
    </row>
    <row r="318" spans="1:7" s="72" customFormat="1" ht="60">
      <c r="A318" s="89">
        <v>7</v>
      </c>
      <c r="B318" s="114" t="s">
        <v>678</v>
      </c>
      <c r="C318" s="105" t="s">
        <v>207</v>
      </c>
      <c r="D318" s="116">
        <f>ROUND(+E318/8,0)</f>
        <v>10</v>
      </c>
      <c r="E318" s="116">
        <v>80</v>
      </c>
      <c r="F318" s="87">
        <f>+ROUND((280/21)*D318,2)</f>
        <v>133.33</v>
      </c>
      <c r="G318" s="120"/>
    </row>
    <row r="319" spans="1:6" s="72" customFormat="1" ht="75.75" thickBot="1">
      <c r="A319" s="233">
        <v>8</v>
      </c>
      <c r="B319" s="234" t="s">
        <v>678</v>
      </c>
      <c r="C319" s="235" t="s">
        <v>439</v>
      </c>
      <c r="D319" s="143">
        <f>ROUND(+E319/8,0)</f>
        <v>10</v>
      </c>
      <c r="E319" s="143">
        <v>80</v>
      </c>
      <c r="F319" s="144">
        <f>+ROUND((280/21)*D319,2)</f>
        <v>133.33</v>
      </c>
    </row>
    <row r="320" spans="1:6" s="72" customFormat="1" ht="15.75" thickBot="1">
      <c r="A320" s="338"/>
      <c r="B320" s="339"/>
      <c r="C320" s="339" t="s">
        <v>373</v>
      </c>
      <c r="D320" s="247">
        <f>+D308+D311+D314+D317</f>
        <v>80</v>
      </c>
      <c r="E320" s="247">
        <f>+E308+E311+E314+E317</f>
        <v>640</v>
      </c>
      <c r="F320" s="248">
        <f>+F308+F311+F314+F317</f>
        <v>1066.64</v>
      </c>
    </row>
    <row r="321" spans="1:7" ht="15" customHeight="1">
      <c r="A321" s="117"/>
      <c r="B321" s="118"/>
      <c r="C321" s="118"/>
      <c r="D321" s="117"/>
      <c r="E321" s="117"/>
      <c r="F321" s="117"/>
      <c r="G321" s="117"/>
    </row>
    <row r="322" spans="1:7" ht="15" customHeight="1">
      <c r="A322" s="117"/>
      <c r="B322" s="118"/>
      <c r="C322" s="118"/>
      <c r="D322" s="117"/>
      <c r="E322" s="117"/>
      <c r="F322" s="117"/>
      <c r="G322" s="117"/>
    </row>
    <row r="323" spans="1:7" ht="15" customHeight="1">
      <c r="A323" s="117"/>
      <c r="B323" s="118"/>
      <c r="C323" s="118"/>
      <c r="D323" s="117"/>
      <c r="E323" s="117"/>
      <c r="F323" s="117"/>
      <c r="G323" s="117"/>
    </row>
    <row r="324" spans="1:6" s="72" customFormat="1" ht="15" customHeight="1">
      <c r="A324" s="553" t="s">
        <v>626</v>
      </c>
      <c r="B324" s="553"/>
      <c r="C324" s="553"/>
      <c r="D324" s="553"/>
      <c r="E324" s="553"/>
      <c r="F324" s="553"/>
    </row>
    <row r="325" spans="4:6" s="72" customFormat="1" ht="15.75" thickBot="1">
      <c r="D325" s="119"/>
      <c r="E325" s="119"/>
      <c r="F325" s="236" t="s">
        <v>415</v>
      </c>
    </row>
    <row r="326" spans="1:6" s="72" customFormat="1" ht="15" customHeight="1">
      <c r="A326" s="554" t="s">
        <v>323</v>
      </c>
      <c r="B326" s="556" t="s">
        <v>324</v>
      </c>
      <c r="C326" s="556" t="s">
        <v>325</v>
      </c>
      <c r="D326" s="556" t="s">
        <v>326</v>
      </c>
      <c r="E326" s="556"/>
      <c r="F326" s="540" t="s">
        <v>627</v>
      </c>
    </row>
    <row r="327" spans="1:6" s="72" customFormat="1" ht="15">
      <c r="A327" s="555"/>
      <c r="B327" s="557"/>
      <c r="C327" s="557"/>
      <c r="D327" s="557"/>
      <c r="E327" s="557"/>
      <c r="F327" s="541"/>
    </row>
    <row r="328" spans="1:6" s="72" customFormat="1" ht="84.75" customHeight="1">
      <c r="A328" s="555"/>
      <c r="B328" s="557"/>
      <c r="C328" s="557"/>
      <c r="D328" s="65" t="s">
        <v>92</v>
      </c>
      <c r="E328" s="65" t="s">
        <v>93</v>
      </c>
      <c r="F328" s="541"/>
    </row>
    <row r="329" spans="1:7" s="72" customFormat="1" ht="15">
      <c r="A329" s="22"/>
      <c r="B329" s="23" t="s">
        <v>94</v>
      </c>
      <c r="C329" s="23"/>
      <c r="D329" s="24">
        <f>SUM(D330:D331)</f>
        <v>20</v>
      </c>
      <c r="E329" s="24">
        <f>SUM(E330:E331)</f>
        <v>160</v>
      </c>
      <c r="F329" s="25">
        <f>SUM(F330:F331)</f>
        <v>807.18</v>
      </c>
      <c r="G329" s="120"/>
    </row>
    <row r="330" spans="1:11" s="72" customFormat="1" ht="30">
      <c r="A330" s="63">
        <v>1</v>
      </c>
      <c r="B330" s="114" t="s">
        <v>678</v>
      </c>
      <c r="C330" s="85" t="s">
        <v>502</v>
      </c>
      <c r="D330" s="116">
        <f>ROUND(+E330/8,0)</f>
        <v>10</v>
      </c>
      <c r="E330" s="116">
        <v>80</v>
      </c>
      <c r="F330" s="87">
        <f>+ROUND((847.53/21)*D330,2)</f>
        <v>403.59</v>
      </c>
      <c r="G330" s="120"/>
      <c r="J330" s="232"/>
      <c r="K330" s="232"/>
    </row>
    <row r="331" spans="1:11" s="72" customFormat="1" ht="33" customHeight="1">
      <c r="A331" s="63">
        <v>2</v>
      </c>
      <c r="B331" s="114" t="s">
        <v>678</v>
      </c>
      <c r="C331" s="85" t="s">
        <v>503</v>
      </c>
      <c r="D331" s="116">
        <f>ROUND(+E331/8,0)</f>
        <v>10</v>
      </c>
      <c r="E331" s="116">
        <v>80</v>
      </c>
      <c r="F331" s="87">
        <f>+ROUND((847.53/21)*D331,2)</f>
        <v>403.59</v>
      </c>
      <c r="J331" s="232"/>
      <c r="K331" s="232"/>
    </row>
    <row r="332" spans="1:11" s="72" customFormat="1" ht="15">
      <c r="A332" s="22"/>
      <c r="B332" s="23" t="s">
        <v>45</v>
      </c>
      <c r="C332" s="23"/>
      <c r="D332" s="24">
        <f>SUM(D333:D334)</f>
        <v>20</v>
      </c>
      <c r="E332" s="24">
        <f>SUM(E333:E334)</f>
        <v>160</v>
      </c>
      <c r="F332" s="25">
        <f>SUM(F333:F334)</f>
        <v>807.18</v>
      </c>
      <c r="G332" s="120"/>
      <c r="J332" s="232"/>
      <c r="K332" s="232"/>
    </row>
    <row r="333" spans="1:11" s="72" customFormat="1" ht="30.75" customHeight="1">
      <c r="A333" s="89">
        <v>3</v>
      </c>
      <c r="B333" s="114" t="s">
        <v>678</v>
      </c>
      <c r="C333" s="114" t="s">
        <v>504</v>
      </c>
      <c r="D333" s="116">
        <f>ROUND(+E333/8,0)</f>
        <v>10</v>
      </c>
      <c r="E333" s="116">
        <v>80</v>
      </c>
      <c r="F333" s="87">
        <f>+ROUND((847.53/21)*D333,2)</f>
        <v>403.59</v>
      </c>
      <c r="G333" s="120"/>
      <c r="J333" s="232"/>
      <c r="K333" s="232"/>
    </row>
    <row r="334" spans="1:6" s="72" customFormat="1" ht="60">
      <c r="A334" s="89">
        <v>4</v>
      </c>
      <c r="B334" s="114" t="s">
        <v>678</v>
      </c>
      <c r="C334" s="88" t="s">
        <v>505</v>
      </c>
      <c r="D334" s="116">
        <f>ROUND(+E334/8,0)</f>
        <v>10</v>
      </c>
      <c r="E334" s="116">
        <v>80</v>
      </c>
      <c r="F334" s="87">
        <f>+ROUND((847.53/21)*D334,2)</f>
        <v>403.59</v>
      </c>
    </row>
    <row r="335" spans="1:7" s="72" customFormat="1" ht="15">
      <c r="A335" s="33"/>
      <c r="B335" s="23" t="s">
        <v>201</v>
      </c>
      <c r="C335" s="23"/>
      <c r="D335" s="24">
        <f>SUM(D336:D337)</f>
        <v>20</v>
      </c>
      <c r="E335" s="24">
        <f>SUM(E336:E337)</f>
        <v>160</v>
      </c>
      <c r="F335" s="25">
        <f>SUM(F336:F337)</f>
        <v>807.18</v>
      </c>
      <c r="G335" s="120"/>
    </row>
    <row r="336" spans="1:7" s="72" customFormat="1" ht="60">
      <c r="A336" s="89">
        <v>5</v>
      </c>
      <c r="B336" s="114" t="s">
        <v>678</v>
      </c>
      <c r="C336" s="401" t="s">
        <v>123</v>
      </c>
      <c r="D336" s="116">
        <f>ROUND(+E336/8,0)</f>
        <v>10</v>
      </c>
      <c r="E336" s="116">
        <v>80</v>
      </c>
      <c r="F336" s="87">
        <f>+ROUND((847.53/21)*D336,2)</f>
        <v>403.59</v>
      </c>
      <c r="G336" s="120"/>
    </row>
    <row r="337" spans="1:6" s="72" customFormat="1" ht="45">
      <c r="A337" s="89">
        <v>6</v>
      </c>
      <c r="B337" s="114" t="s">
        <v>678</v>
      </c>
      <c r="C337" s="88" t="s">
        <v>124</v>
      </c>
      <c r="D337" s="116">
        <f>ROUND(+E337/8,0)</f>
        <v>10</v>
      </c>
      <c r="E337" s="116">
        <v>80</v>
      </c>
      <c r="F337" s="87">
        <f>+ROUND((847.53/21)*D337,2)</f>
        <v>403.59</v>
      </c>
    </row>
    <row r="338" spans="1:7" s="72" customFormat="1" ht="15">
      <c r="A338" s="32"/>
      <c r="B338" s="23" t="s">
        <v>299</v>
      </c>
      <c r="C338" s="23"/>
      <c r="D338" s="24">
        <f>SUM(D339:D340)</f>
        <v>20</v>
      </c>
      <c r="E338" s="24">
        <f>SUM(E339:E340)</f>
        <v>160</v>
      </c>
      <c r="F338" s="25">
        <f>SUM(F339:F340)</f>
        <v>807.18</v>
      </c>
      <c r="G338" s="120"/>
    </row>
    <row r="339" spans="1:7" s="72" customFormat="1" ht="60">
      <c r="A339" s="89">
        <v>7</v>
      </c>
      <c r="B339" s="114" t="s">
        <v>678</v>
      </c>
      <c r="C339" s="105" t="s">
        <v>527</v>
      </c>
      <c r="D339" s="116">
        <f>ROUND(+E339/8,0)</f>
        <v>10</v>
      </c>
      <c r="E339" s="116">
        <v>80</v>
      </c>
      <c r="F339" s="87">
        <f>+ROUND((847.53/21)*D339,2)</f>
        <v>403.59</v>
      </c>
      <c r="G339" s="120"/>
    </row>
    <row r="340" spans="1:6" s="72" customFormat="1" ht="75.75" thickBot="1">
      <c r="A340" s="233">
        <v>8</v>
      </c>
      <c r="B340" s="234" t="s">
        <v>678</v>
      </c>
      <c r="C340" s="235" t="s">
        <v>439</v>
      </c>
      <c r="D340" s="143">
        <f>ROUND(+E340/8,0)</f>
        <v>10</v>
      </c>
      <c r="E340" s="143">
        <v>80</v>
      </c>
      <c r="F340" s="144">
        <f>+ROUND((847.53/21)*D340,2)</f>
        <v>403.59</v>
      </c>
    </row>
    <row r="341" spans="1:6" s="72" customFormat="1" ht="15.75" thickBot="1">
      <c r="A341" s="338"/>
      <c r="B341" s="339"/>
      <c r="C341" s="339" t="s">
        <v>373</v>
      </c>
      <c r="D341" s="247">
        <f>+D329+D332+D335+D338</f>
        <v>80</v>
      </c>
      <c r="E341" s="247">
        <f>+E329+E332+E335+E338</f>
        <v>640</v>
      </c>
      <c r="F341" s="248">
        <f>+F329+F332+F335+F338</f>
        <v>3228.72</v>
      </c>
    </row>
    <row r="342" spans="1:7" ht="15" customHeight="1">
      <c r="A342" s="117"/>
      <c r="B342" s="118"/>
      <c r="C342" s="118"/>
      <c r="D342" s="117"/>
      <c r="E342" s="117"/>
      <c r="F342" s="117"/>
      <c r="G342" s="117"/>
    </row>
    <row r="343" spans="1:7" ht="15" customHeight="1">
      <c r="A343" s="117"/>
      <c r="B343" s="118"/>
      <c r="C343" s="118"/>
      <c r="D343" s="117"/>
      <c r="E343" s="117"/>
      <c r="F343" s="117"/>
      <c r="G343" s="117"/>
    </row>
    <row r="344" spans="1:7" ht="15" customHeight="1">
      <c r="A344" s="117"/>
      <c r="B344" s="118"/>
      <c r="C344" s="118"/>
      <c r="D344" s="117"/>
      <c r="E344" s="117"/>
      <c r="F344" s="117"/>
      <c r="G344" s="117"/>
    </row>
    <row r="345" spans="1:6" s="72" customFormat="1" ht="15">
      <c r="A345" s="563" t="s">
        <v>628</v>
      </c>
      <c r="B345" s="563"/>
      <c r="C345" s="563"/>
      <c r="D345" s="563"/>
      <c r="E345" s="563"/>
      <c r="F345" s="563"/>
    </row>
    <row r="346" spans="1:6" s="72" customFormat="1" ht="15.75" thickBot="1">
      <c r="A346" s="237"/>
      <c r="B346" s="238"/>
      <c r="C346" s="239"/>
      <c r="D346" s="239"/>
      <c r="E346" s="237"/>
      <c r="F346" s="238"/>
    </row>
    <row r="347" spans="1:6" s="72" customFormat="1" ht="15" customHeight="1">
      <c r="A347" s="554" t="s">
        <v>323</v>
      </c>
      <c r="B347" s="556" t="s">
        <v>324</v>
      </c>
      <c r="C347" s="556" t="s">
        <v>325</v>
      </c>
      <c r="D347" s="556" t="s">
        <v>326</v>
      </c>
      <c r="E347" s="556"/>
      <c r="F347" s="551" t="s">
        <v>531</v>
      </c>
    </row>
    <row r="348" spans="1:6" s="72" customFormat="1" ht="15">
      <c r="A348" s="555"/>
      <c r="B348" s="557"/>
      <c r="C348" s="557"/>
      <c r="D348" s="557"/>
      <c r="E348" s="557"/>
      <c r="F348" s="552"/>
    </row>
    <row r="349" spans="1:6" s="72" customFormat="1" ht="75" customHeight="1" thickBot="1">
      <c r="A349" s="564"/>
      <c r="B349" s="565"/>
      <c r="C349" s="565"/>
      <c r="D349" s="64" t="s">
        <v>92</v>
      </c>
      <c r="E349" s="64" t="s">
        <v>93</v>
      </c>
      <c r="F349" s="552"/>
    </row>
    <row r="350" spans="1:6" s="72" customFormat="1" ht="15.75" thickBot="1">
      <c r="A350" s="388"/>
      <c r="B350" s="324" t="s">
        <v>94</v>
      </c>
      <c r="C350" s="157" t="s">
        <v>442</v>
      </c>
      <c r="D350" s="209"/>
      <c r="E350" s="209"/>
      <c r="F350" s="203"/>
    </row>
    <row r="351" spans="1:6" s="72" customFormat="1" ht="30">
      <c r="A351" s="375">
        <v>1</v>
      </c>
      <c r="B351" s="376" t="s">
        <v>678</v>
      </c>
      <c r="C351" s="377" t="s">
        <v>728</v>
      </c>
      <c r="D351" s="378">
        <f>ROUND(+E351/8,0)</f>
        <v>1</v>
      </c>
      <c r="E351" s="378">
        <v>8</v>
      </c>
      <c r="F351" s="379">
        <f>+ROUND((280/21)*D351,2)</f>
        <v>13.33</v>
      </c>
    </row>
    <row r="352" spans="1:6" s="72" customFormat="1" ht="30">
      <c r="A352" s="380">
        <v>2</v>
      </c>
      <c r="B352" s="381" t="s">
        <v>678</v>
      </c>
      <c r="C352" s="382" t="s">
        <v>443</v>
      </c>
      <c r="D352" s="378">
        <f>ROUND(+E352/8,0)</f>
        <v>2</v>
      </c>
      <c r="E352" s="383">
        <v>16</v>
      </c>
      <c r="F352" s="384">
        <f>+ROUND((280/21)*D352,2)</f>
        <v>26.67</v>
      </c>
    </row>
    <row r="353" spans="1:6" s="72" customFormat="1" ht="45">
      <c r="A353" s="380">
        <v>3</v>
      </c>
      <c r="B353" s="381" t="s">
        <v>678</v>
      </c>
      <c r="C353" s="382" t="s">
        <v>444</v>
      </c>
      <c r="D353" s="378">
        <f>ROUND(+E353/8,0)</f>
        <v>3</v>
      </c>
      <c r="E353" s="383">
        <v>22</v>
      </c>
      <c r="F353" s="384">
        <f>+ROUND((280/21)*D353,2)</f>
        <v>40</v>
      </c>
    </row>
    <row r="354" spans="1:6" s="72" customFormat="1" ht="30">
      <c r="A354" s="385">
        <v>4</v>
      </c>
      <c r="B354" s="381" t="s">
        <v>678</v>
      </c>
      <c r="C354" s="382" t="s">
        <v>526</v>
      </c>
      <c r="D354" s="378">
        <f>ROUND(+E354/8,0)</f>
        <v>1</v>
      </c>
      <c r="E354" s="369">
        <v>10</v>
      </c>
      <c r="F354" s="384">
        <f>+ROUND((280/21)*D354,2)</f>
        <v>13.33</v>
      </c>
    </row>
    <row r="355" spans="1:6" s="72" customFormat="1" ht="15">
      <c r="A355" s="370"/>
      <c r="B355" s="368" t="s">
        <v>45</v>
      </c>
      <c r="C355" s="251" t="s">
        <v>440</v>
      </c>
      <c r="D355" s="293"/>
      <c r="E355" s="293"/>
      <c r="F355" s="371"/>
    </row>
    <row r="356" spans="1:6" s="72" customFormat="1" ht="15">
      <c r="A356" s="240">
        <v>5</v>
      </c>
      <c r="B356" s="386" t="s">
        <v>678</v>
      </c>
      <c r="C356" s="372" t="s">
        <v>522</v>
      </c>
      <c r="D356" s="146">
        <f>ROUND(+E356/8,0)</f>
        <v>4</v>
      </c>
      <c r="E356" s="387">
        <v>35</v>
      </c>
      <c r="F356" s="106">
        <f>+ROUND((280/21)*D356,2)</f>
        <v>53.33</v>
      </c>
    </row>
    <row r="357" spans="1:6" s="72" customFormat="1" ht="15">
      <c r="A357" s="240">
        <v>6</v>
      </c>
      <c r="B357" s="386" t="s">
        <v>678</v>
      </c>
      <c r="C357" s="372" t="s">
        <v>523</v>
      </c>
      <c r="D357" s="146">
        <f>ROUND(+E357/8,0)</f>
        <v>6</v>
      </c>
      <c r="E357" s="387">
        <v>47</v>
      </c>
      <c r="F357" s="106">
        <f>+ROUND((280/21)*D357,2)</f>
        <v>80</v>
      </c>
    </row>
    <row r="358" spans="1:6" s="72" customFormat="1" ht="15">
      <c r="A358" s="240">
        <v>7</v>
      </c>
      <c r="B358" s="386" t="s">
        <v>678</v>
      </c>
      <c r="C358" s="115" t="s">
        <v>524</v>
      </c>
      <c r="D358" s="146">
        <f>ROUND(+E358/8,0)</f>
        <v>2</v>
      </c>
      <c r="E358" s="387">
        <v>14</v>
      </c>
      <c r="F358" s="106">
        <f>+ROUND((280/21)*D358,2)</f>
        <v>26.67</v>
      </c>
    </row>
    <row r="359" spans="1:6" s="72" customFormat="1" ht="15">
      <c r="A359" s="220"/>
      <c r="B359" s="368" t="s">
        <v>201</v>
      </c>
      <c r="C359" s="373"/>
      <c r="D359" s="222"/>
      <c r="E359" s="222"/>
      <c r="F359" s="374"/>
    </row>
    <row r="360" spans="1:6" s="72" customFormat="1" ht="30.75" thickBot="1">
      <c r="A360" s="428">
        <v>8</v>
      </c>
      <c r="B360" s="429" t="s">
        <v>678</v>
      </c>
      <c r="C360" s="363" t="s">
        <v>525</v>
      </c>
      <c r="D360" s="267">
        <f>ROUND(+E360/8,0)</f>
        <v>3</v>
      </c>
      <c r="E360" s="430">
        <v>23</v>
      </c>
      <c r="F360" s="431">
        <f>+ROUND((280/21)*D360,2)</f>
        <v>40</v>
      </c>
    </row>
    <row r="361" spans="1:6" s="72" customFormat="1" ht="15.75" thickBot="1">
      <c r="A361" s="341"/>
      <c r="B361" s="426"/>
      <c r="C361" s="339" t="s">
        <v>373</v>
      </c>
      <c r="D361" s="342">
        <f>SUM(D351:D360)</f>
        <v>22</v>
      </c>
      <c r="E361" s="342">
        <f>SUM(E351:E360)</f>
        <v>175</v>
      </c>
      <c r="F361" s="427">
        <f>SUM(F351:F360)</f>
        <v>293.33</v>
      </c>
    </row>
    <row r="362" spans="1:6" s="120" customFormat="1" ht="15">
      <c r="A362" s="242"/>
      <c r="B362" s="242"/>
      <c r="C362" s="242"/>
      <c r="D362" s="243"/>
      <c r="E362" s="243"/>
      <c r="F362" s="243"/>
    </row>
    <row r="363" spans="1:6" s="120" customFormat="1" ht="15">
      <c r="A363" s="242"/>
      <c r="B363" s="242"/>
      <c r="C363" s="242"/>
      <c r="D363" s="243"/>
      <c r="E363" s="243"/>
      <c r="F363" s="243"/>
    </row>
    <row r="364" spans="1:6" s="72" customFormat="1" ht="15" customHeight="1">
      <c r="A364" s="542" t="s">
        <v>729</v>
      </c>
      <c r="B364" s="542"/>
      <c r="C364" s="542"/>
      <c r="D364" s="542"/>
      <c r="E364" s="542"/>
      <c r="F364" s="542"/>
    </row>
    <row r="365" spans="1:6" s="72" customFormat="1" ht="15.75" thickBot="1">
      <c r="A365" s="67"/>
      <c r="B365" s="128"/>
      <c r="C365" s="129"/>
      <c r="D365" s="129"/>
      <c r="E365" s="67"/>
      <c r="F365" s="128"/>
    </row>
    <row r="366" spans="1:6" s="72" customFormat="1" ht="15" customHeight="1">
      <c r="A366" s="543" t="s">
        <v>323</v>
      </c>
      <c r="B366" s="545" t="s">
        <v>324</v>
      </c>
      <c r="C366" s="545" t="s">
        <v>325</v>
      </c>
      <c r="D366" s="547" t="s">
        <v>326</v>
      </c>
      <c r="E366" s="548"/>
      <c r="F366" s="551" t="s">
        <v>280</v>
      </c>
    </row>
    <row r="367" spans="1:6" s="72" customFormat="1" ht="15">
      <c r="A367" s="544"/>
      <c r="B367" s="546"/>
      <c r="C367" s="546"/>
      <c r="D367" s="549"/>
      <c r="E367" s="550"/>
      <c r="F367" s="552"/>
    </row>
    <row r="368" spans="1:6" s="72" customFormat="1" ht="93" customHeight="1" thickBot="1">
      <c r="A368" s="560"/>
      <c r="B368" s="561"/>
      <c r="C368" s="561"/>
      <c r="D368" s="70" t="s">
        <v>92</v>
      </c>
      <c r="E368" s="70" t="s">
        <v>93</v>
      </c>
      <c r="F368" s="562"/>
    </row>
    <row r="369" spans="1:6" s="72" customFormat="1" ht="15">
      <c r="A369" s="250"/>
      <c r="B369" s="185" t="s">
        <v>243</v>
      </c>
      <c r="C369" s="186"/>
      <c r="D369" s="187">
        <f>SUM(D370:D371)</f>
        <v>31</v>
      </c>
      <c r="E369" s="187">
        <f>SUM(E370:E371)</f>
        <v>242</v>
      </c>
      <c r="F369" s="188">
        <f>SUM(F370:F371)</f>
        <v>413.33000000000004</v>
      </c>
    </row>
    <row r="370" spans="1:6" s="72" customFormat="1" ht="15">
      <c r="A370" s="68">
        <v>1</v>
      </c>
      <c r="B370" s="85" t="s">
        <v>678</v>
      </c>
      <c r="C370" s="51" t="s">
        <v>489</v>
      </c>
      <c r="D370" s="116">
        <f aca="true" t="shared" si="15" ref="D370:D387">ROUND(+E370/8,0)</f>
        <v>18</v>
      </c>
      <c r="E370" s="130">
        <v>140</v>
      </c>
      <c r="F370" s="87">
        <f>+ROUND((280/21)*D370,2)</f>
        <v>240</v>
      </c>
    </row>
    <row r="371" spans="1:6" s="72" customFormat="1" ht="15">
      <c r="A371" s="68">
        <v>2</v>
      </c>
      <c r="B371" s="85" t="s">
        <v>678</v>
      </c>
      <c r="C371" s="51" t="s">
        <v>490</v>
      </c>
      <c r="D371" s="116">
        <f t="shared" si="15"/>
        <v>13</v>
      </c>
      <c r="E371" s="130">
        <v>102</v>
      </c>
      <c r="F371" s="87">
        <f>+ROUND((280/21)*D371,2)</f>
        <v>173.33</v>
      </c>
    </row>
    <row r="372" spans="1:6" s="72" customFormat="1" ht="15">
      <c r="A372" s="249"/>
      <c r="B372" s="183" t="s">
        <v>246</v>
      </c>
      <c r="C372" s="23"/>
      <c r="D372" s="24">
        <f>SUM(D373:D375)</f>
        <v>26</v>
      </c>
      <c r="E372" s="24">
        <f>SUM(E373:E375)</f>
        <v>210</v>
      </c>
      <c r="F372" s="25">
        <f>SUM(F373:F375)</f>
        <v>346.65999999999997</v>
      </c>
    </row>
    <row r="373" spans="1:6" s="72" customFormat="1" ht="15">
      <c r="A373" s="99">
        <v>3</v>
      </c>
      <c r="B373" s="85" t="s">
        <v>678</v>
      </c>
      <c r="C373" s="51" t="s">
        <v>490</v>
      </c>
      <c r="D373" s="116">
        <f t="shared" si="15"/>
        <v>4</v>
      </c>
      <c r="E373" s="130">
        <v>35</v>
      </c>
      <c r="F373" s="87">
        <f>+ROUND((280/21)*D373,2)</f>
        <v>53.33</v>
      </c>
    </row>
    <row r="374" spans="1:6" s="72" customFormat="1" ht="15">
      <c r="A374" s="99">
        <v>4</v>
      </c>
      <c r="B374" s="85" t="s">
        <v>678</v>
      </c>
      <c r="C374" s="51" t="s">
        <v>491</v>
      </c>
      <c r="D374" s="116">
        <f t="shared" si="15"/>
        <v>9</v>
      </c>
      <c r="E374" s="130">
        <v>70</v>
      </c>
      <c r="F374" s="87">
        <f>+ROUND((280/21)*D374,2)</f>
        <v>120</v>
      </c>
    </row>
    <row r="375" spans="1:6" s="72" customFormat="1" ht="15">
      <c r="A375" s="99">
        <v>5</v>
      </c>
      <c r="B375" s="85" t="s">
        <v>678</v>
      </c>
      <c r="C375" s="51" t="s">
        <v>492</v>
      </c>
      <c r="D375" s="116">
        <f t="shared" si="15"/>
        <v>13</v>
      </c>
      <c r="E375" s="130">
        <v>105</v>
      </c>
      <c r="F375" s="87">
        <f>+ROUND((280/21)*D375,2)</f>
        <v>173.33</v>
      </c>
    </row>
    <row r="376" spans="1:6" s="72" customFormat="1" ht="15">
      <c r="A376" s="249"/>
      <c r="B376" s="183" t="s">
        <v>688</v>
      </c>
      <c r="C376" s="23"/>
      <c r="D376" s="24">
        <f>SUM(D377:D379)</f>
        <v>31</v>
      </c>
      <c r="E376" s="24">
        <f>SUM(E377:E379)</f>
        <v>245</v>
      </c>
      <c r="F376" s="25">
        <f>SUM(F377:F379)</f>
        <v>413.33</v>
      </c>
    </row>
    <row r="377" spans="1:6" s="72" customFormat="1" ht="15">
      <c r="A377" s="99">
        <v>6</v>
      </c>
      <c r="B377" s="85" t="s">
        <v>678</v>
      </c>
      <c r="C377" s="51" t="s">
        <v>492</v>
      </c>
      <c r="D377" s="116">
        <f t="shared" si="15"/>
        <v>4</v>
      </c>
      <c r="E377" s="130">
        <v>35</v>
      </c>
      <c r="F377" s="87">
        <f>+ROUND((280/21)*D377,2)</f>
        <v>53.33</v>
      </c>
    </row>
    <row r="378" spans="1:6" s="72" customFormat="1" ht="15">
      <c r="A378" s="99">
        <v>7</v>
      </c>
      <c r="B378" s="85" t="s">
        <v>678</v>
      </c>
      <c r="C378" s="51" t="s">
        <v>493</v>
      </c>
      <c r="D378" s="116">
        <f t="shared" si="15"/>
        <v>18</v>
      </c>
      <c r="E378" s="130">
        <v>140</v>
      </c>
      <c r="F378" s="87">
        <f>+ROUND((280/21)*D378,2)</f>
        <v>240</v>
      </c>
    </row>
    <row r="379" spans="1:6" s="72" customFormat="1" ht="15">
      <c r="A379" s="99">
        <v>8</v>
      </c>
      <c r="B379" s="85" t="s">
        <v>678</v>
      </c>
      <c r="C379" s="51" t="s">
        <v>494</v>
      </c>
      <c r="D379" s="116">
        <f t="shared" si="15"/>
        <v>9</v>
      </c>
      <c r="E379" s="130">
        <v>70</v>
      </c>
      <c r="F379" s="87">
        <f>+ROUND((280/21)*D379,2)</f>
        <v>120</v>
      </c>
    </row>
    <row r="380" spans="1:6" s="72" customFormat="1" ht="15">
      <c r="A380" s="249"/>
      <c r="B380" s="183" t="s">
        <v>238</v>
      </c>
      <c r="C380" s="23"/>
      <c r="D380" s="24">
        <f>SUM(D381:D387)</f>
        <v>32</v>
      </c>
      <c r="E380" s="24">
        <f>SUM(E381:E387)</f>
        <v>241</v>
      </c>
      <c r="F380" s="25">
        <f>SUM(F381:F387)</f>
        <v>426.6499999999999</v>
      </c>
    </row>
    <row r="381" spans="1:6" s="72" customFormat="1" ht="15">
      <c r="A381" s="99">
        <v>9</v>
      </c>
      <c r="B381" s="85" t="s">
        <v>678</v>
      </c>
      <c r="C381" s="51" t="s">
        <v>494</v>
      </c>
      <c r="D381" s="116">
        <f t="shared" si="15"/>
        <v>9</v>
      </c>
      <c r="E381" s="130">
        <v>70</v>
      </c>
      <c r="F381" s="87">
        <f aca="true" t="shared" si="16" ref="F381:F387">+ROUND((280/21)*D381,2)</f>
        <v>120</v>
      </c>
    </row>
    <row r="382" spans="1:6" s="72" customFormat="1" ht="15">
      <c r="A382" s="99">
        <v>10</v>
      </c>
      <c r="B382" s="85" t="s">
        <v>678</v>
      </c>
      <c r="C382" s="51" t="s">
        <v>495</v>
      </c>
      <c r="D382" s="116">
        <f t="shared" si="15"/>
        <v>4</v>
      </c>
      <c r="E382" s="130">
        <v>32</v>
      </c>
      <c r="F382" s="87">
        <f t="shared" si="16"/>
        <v>53.33</v>
      </c>
    </row>
    <row r="383" spans="1:6" s="72" customFormat="1" ht="15">
      <c r="A383" s="99">
        <v>11</v>
      </c>
      <c r="B383" s="85" t="s">
        <v>678</v>
      </c>
      <c r="C383" s="51" t="s">
        <v>496</v>
      </c>
      <c r="D383" s="116">
        <f t="shared" si="15"/>
        <v>4</v>
      </c>
      <c r="E383" s="130">
        <v>35</v>
      </c>
      <c r="F383" s="87">
        <f t="shared" si="16"/>
        <v>53.33</v>
      </c>
    </row>
    <row r="384" spans="1:6" s="72" customFormat="1" ht="15">
      <c r="A384" s="99">
        <v>12</v>
      </c>
      <c r="B384" s="85" t="s">
        <v>678</v>
      </c>
      <c r="C384" s="51" t="s">
        <v>497</v>
      </c>
      <c r="D384" s="116">
        <f t="shared" si="15"/>
        <v>3</v>
      </c>
      <c r="E384" s="130">
        <v>20</v>
      </c>
      <c r="F384" s="87">
        <f t="shared" si="16"/>
        <v>40</v>
      </c>
    </row>
    <row r="385" spans="1:6" s="72" customFormat="1" ht="15">
      <c r="A385" s="244">
        <v>13</v>
      </c>
      <c r="B385" s="85" t="s">
        <v>678</v>
      </c>
      <c r="C385" s="51" t="s">
        <v>498</v>
      </c>
      <c r="D385" s="116">
        <f t="shared" si="15"/>
        <v>4</v>
      </c>
      <c r="E385" s="147">
        <v>28</v>
      </c>
      <c r="F385" s="87">
        <f t="shared" si="16"/>
        <v>53.33</v>
      </c>
    </row>
    <row r="386" spans="1:6" s="72" customFormat="1" ht="15">
      <c r="A386" s="99">
        <v>14</v>
      </c>
      <c r="B386" s="85" t="s">
        <v>678</v>
      </c>
      <c r="C386" s="51" t="s">
        <v>499</v>
      </c>
      <c r="D386" s="116">
        <f t="shared" si="15"/>
        <v>4</v>
      </c>
      <c r="E386" s="142">
        <v>28</v>
      </c>
      <c r="F386" s="87">
        <f t="shared" si="16"/>
        <v>53.33</v>
      </c>
    </row>
    <row r="387" spans="1:6" s="72" customFormat="1" ht="15">
      <c r="A387" s="99">
        <v>15</v>
      </c>
      <c r="B387" s="85" t="s">
        <v>678</v>
      </c>
      <c r="C387" s="51" t="s">
        <v>500</v>
      </c>
      <c r="D387" s="116">
        <f t="shared" si="15"/>
        <v>4</v>
      </c>
      <c r="E387" s="142">
        <v>28</v>
      </c>
      <c r="F387" s="87">
        <f t="shared" si="16"/>
        <v>53.33</v>
      </c>
    </row>
    <row r="388" spans="1:6" s="72" customFormat="1" ht="15.75" thickBot="1">
      <c r="A388" s="245"/>
      <c r="B388" s="246"/>
      <c r="C388" s="246" t="s">
        <v>373</v>
      </c>
      <c r="D388" s="247">
        <f>+D369+D372+D376+D380</f>
        <v>120</v>
      </c>
      <c r="E388" s="247">
        <f>+E369+E372+E376+E380</f>
        <v>938</v>
      </c>
      <c r="F388" s="248">
        <f>+F369+F372+F376+F380</f>
        <v>1599.9699999999998</v>
      </c>
    </row>
    <row r="389" spans="1:6" s="120" customFormat="1" ht="15">
      <c r="A389" s="242"/>
      <c r="B389" s="242"/>
      <c r="C389" s="242"/>
      <c r="D389" s="243"/>
      <c r="E389" s="243"/>
      <c r="F389" s="243"/>
    </row>
    <row r="390" spans="1:6" s="120" customFormat="1" ht="15">
      <c r="A390" s="242"/>
      <c r="B390" s="242"/>
      <c r="C390" s="242"/>
      <c r="D390" s="243"/>
      <c r="E390" s="243"/>
      <c r="F390" s="243"/>
    </row>
    <row r="391" spans="1:6" s="120" customFormat="1" ht="15">
      <c r="A391" s="242"/>
      <c r="B391" s="242"/>
      <c r="C391" s="242"/>
      <c r="D391" s="243"/>
      <c r="E391" s="243"/>
      <c r="F391" s="243"/>
    </row>
    <row r="392" spans="1:6" s="120" customFormat="1" ht="15" customHeight="1">
      <c r="A392" s="542" t="s">
        <v>701</v>
      </c>
      <c r="B392" s="542"/>
      <c r="C392" s="542"/>
      <c r="D392" s="542"/>
      <c r="E392" s="542"/>
      <c r="F392" s="542"/>
    </row>
    <row r="393" spans="1:6" s="120" customFormat="1" ht="15.75" thickBot="1">
      <c r="A393" s="67"/>
      <c r="B393" s="128"/>
      <c r="C393" s="129"/>
      <c r="D393" s="129"/>
      <c r="E393" s="67"/>
      <c r="F393" s="128"/>
    </row>
    <row r="394" spans="1:6" s="120" customFormat="1" ht="15" customHeight="1">
      <c r="A394" s="558" t="s">
        <v>323</v>
      </c>
      <c r="B394" s="538" t="s">
        <v>324</v>
      </c>
      <c r="C394" s="538" t="s">
        <v>325</v>
      </c>
      <c r="D394" s="538" t="s">
        <v>326</v>
      </c>
      <c r="E394" s="538"/>
      <c r="F394" s="540" t="s">
        <v>298</v>
      </c>
    </row>
    <row r="395" spans="1:6" s="120" customFormat="1" ht="15">
      <c r="A395" s="559"/>
      <c r="B395" s="539"/>
      <c r="C395" s="539"/>
      <c r="D395" s="539"/>
      <c r="E395" s="539"/>
      <c r="F395" s="541"/>
    </row>
    <row r="396" spans="1:6" s="120" customFormat="1" ht="113.25" customHeight="1">
      <c r="A396" s="559"/>
      <c r="B396" s="539"/>
      <c r="C396" s="539"/>
      <c r="D396" s="55" t="s">
        <v>92</v>
      </c>
      <c r="E396" s="55" t="s">
        <v>93</v>
      </c>
      <c r="F396" s="541"/>
    </row>
    <row r="397" spans="1:6" s="120" customFormat="1" ht="15">
      <c r="A397" s="32"/>
      <c r="B397" s="31" t="s">
        <v>243</v>
      </c>
      <c r="C397" s="30" t="s">
        <v>513</v>
      </c>
      <c r="D397" s="24">
        <f>SUM(D398:D401)</f>
        <v>24</v>
      </c>
      <c r="E397" s="24">
        <f>SUM(E398:E401)</f>
        <v>192</v>
      </c>
      <c r="F397" s="25">
        <f>SUM(F398:F401)</f>
        <v>320</v>
      </c>
    </row>
    <row r="398" spans="1:6" s="120" customFormat="1" ht="15">
      <c r="A398" s="68">
        <v>1</v>
      </c>
      <c r="B398" s="114" t="s">
        <v>678</v>
      </c>
      <c r="C398" s="115" t="s">
        <v>517</v>
      </c>
      <c r="D398" s="116">
        <f aca="true" t="shared" si="17" ref="D398:D417">ROUND(+E398/8,0)</f>
        <v>8</v>
      </c>
      <c r="E398" s="130">
        <v>64</v>
      </c>
      <c r="F398" s="87">
        <f>+ROUND((280/21)*D398,2)</f>
        <v>106.67</v>
      </c>
    </row>
    <row r="399" spans="1:6" s="120" customFormat="1" ht="15">
      <c r="A399" s="68">
        <v>2</v>
      </c>
      <c r="B399" s="114" t="s">
        <v>678</v>
      </c>
      <c r="C399" s="115" t="s">
        <v>516</v>
      </c>
      <c r="D399" s="116">
        <f t="shared" si="17"/>
        <v>8</v>
      </c>
      <c r="E399" s="130">
        <v>64</v>
      </c>
      <c r="F399" s="87">
        <f>+ROUND((280/21)*D399,2)</f>
        <v>106.67</v>
      </c>
    </row>
    <row r="400" spans="1:6" s="120" customFormat="1" ht="15">
      <c r="A400" s="68">
        <v>3</v>
      </c>
      <c r="B400" s="114" t="s">
        <v>678</v>
      </c>
      <c r="C400" s="115" t="s">
        <v>515</v>
      </c>
      <c r="D400" s="116">
        <f t="shared" si="17"/>
        <v>4</v>
      </c>
      <c r="E400" s="130">
        <v>32</v>
      </c>
      <c r="F400" s="87">
        <f>+ROUND((280/21)*D400,2)</f>
        <v>53.33</v>
      </c>
    </row>
    <row r="401" spans="1:6" s="120" customFormat="1" ht="15">
      <c r="A401" s="68">
        <v>4</v>
      </c>
      <c r="B401" s="114" t="s">
        <v>678</v>
      </c>
      <c r="C401" s="115" t="s">
        <v>514</v>
      </c>
      <c r="D401" s="116">
        <f t="shared" si="17"/>
        <v>4</v>
      </c>
      <c r="E401" s="130">
        <v>32</v>
      </c>
      <c r="F401" s="87">
        <f>+ROUND((280/21)*D401,2)</f>
        <v>53.33</v>
      </c>
    </row>
    <row r="402" spans="1:6" s="120" customFormat="1" ht="15">
      <c r="A402" s="33"/>
      <c r="B402" s="30" t="s">
        <v>246</v>
      </c>
      <c r="C402" s="30" t="s">
        <v>513</v>
      </c>
      <c r="D402" s="24">
        <f>SUM(D403:D409)</f>
        <v>24</v>
      </c>
      <c r="E402" s="24">
        <f>SUM(E403:E409)</f>
        <v>192</v>
      </c>
      <c r="F402" s="25">
        <f>SUM(F403:F409)</f>
        <v>319.98999999999995</v>
      </c>
    </row>
    <row r="403" spans="1:6" s="120" customFormat="1" ht="15">
      <c r="A403" s="99">
        <v>5</v>
      </c>
      <c r="B403" s="114" t="s">
        <v>678</v>
      </c>
      <c r="C403" s="115" t="s">
        <v>77</v>
      </c>
      <c r="D403" s="116">
        <f t="shared" si="17"/>
        <v>4</v>
      </c>
      <c r="E403" s="130">
        <v>32</v>
      </c>
      <c r="F403" s="87">
        <f aca="true" t="shared" si="18" ref="F403:F409">+ROUND((280/21)*D403,2)</f>
        <v>53.33</v>
      </c>
    </row>
    <row r="404" spans="1:6" s="120" customFormat="1" ht="15">
      <c r="A404" s="99">
        <v>6</v>
      </c>
      <c r="B404" s="114" t="s">
        <v>678</v>
      </c>
      <c r="C404" s="115" t="s">
        <v>512</v>
      </c>
      <c r="D404" s="116">
        <f t="shared" si="17"/>
        <v>4</v>
      </c>
      <c r="E404" s="130">
        <v>32</v>
      </c>
      <c r="F404" s="87">
        <f t="shared" si="18"/>
        <v>53.33</v>
      </c>
    </row>
    <row r="405" spans="1:6" s="120" customFormat="1" ht="15">
      <c r="A405" s="99">
        <v>7</v>
      </c>
      <c r="B405" s="114" t="s">
        <v>678</v>
      </c>
      <c r="C405" s="115" t="s">
        <v>511</v>
      </c>
      <c r="D405" s="116">
        <f t="shared" si="17"/>
        <v>2</v>
      </c>
      <c r="E405" s="130">
        <v>16</v>
      </c>
      <c r="F405" s="87">
        <f t="shared" si="18"/>
        <v>26.67</v>
      </c>
    </row>
    <row r="406" spans="1:6" s="120" customFormat="1" ht="15">
      <c r="A406" s="99">
        <v>8</v>
      </c>
      <c r="B406" s="114" t="s">
        <v>678</v>
      </c>
      <c r="C406" s="115" t="s">
        <v>510</v>
      </c>
      <c r="D406" s="116">
        <f t="shared" si="17"/>
        <v>2</v>
      </c>
      <c r="E406" s="130">
        <v>16</v>
      </c>
      <c r="F406" s="87">
        <f t="shared" si="18"/>
        <v>26.67</v>
      </c>
    </row>
    <row r="407" spans="1:6" s="120" customFormat="1" ht="15">
      <c r="A407" s="99">
        <v>9</v>
      </c>
      <c r="B407" s="114" t="s">
        <v>678</v>
      </c>
      <c r="C407" s="115" t="s">
        <v>509</v>
      </c>
      <c r="D407" s="116">
        <f t="shared" si="17"/>
        <v>4</v>
      </c>
      <c r="E407" s="130">
        <v>32</v>
      </c>
      <c r="F407" s="87">
        <f t="shared" si="18"/>
        <v>53.33</v>
      </c>
    </row>
    <row r="408" spans="1:6" s="120" customFormat="1" ht="15">
      <c r="A408" s="99">
        <v>10</v>
      </c>
      <c r="B408" s="114" t="s">
        <v>678</v>
      </c>
      <c r="C408" s="115" t="s">
        <v>508</v>
      </c>
      <c r="D408" s="116">
        <f t="shared" si="17"/>
        <v>4</v>
      </c>
      <c r="E408" s="130">
        <v>32</v>
      </c>
      <c r="F408" s="87">
        <f t="shared" si="18"/>
        <v>53.33</v>
      </c>
    </row>
    <row r="409" spans="1:6" s="120" customFormat="1" ht="14.25" customHeight="1">
      <c r="A409" s="99">
        <v>11</v>
      </c>
      <c r="B409" s="114" t="s">
        <v>678</v>
      </c>
      <c r="C409" s="115" t="s">
        <v>507</v>
      </c>
      <c r="D409" s="116">
        <f t="shared" si="17"/>
        <v>4</v>
      </c>
      <c r="E409" s="130">
        <v>32</v>
      </c>
      <c r="F409" s="87">
        <f t="shared" si="18"/>
        <v>53.33</v>
      </c>
    </row>
    <row r="410" spans="1:6" s="34" customFormat="1" ht="15">
      <c r="A410" s="32"/>
      <c r="B410" s="31" t="s">
        <v>688</v>
      </c>
      <c r="C410" s="30" t="s">
        <v>518</v>
      </c>
      <c r="D410" s="24">
        <f>SUM(D411:D411)</f>
        <v>17</v>
      </c>
      <c r="E410" s="24">
        <f>SUM(E411:E411)</f>
        <v>132</v>
      </c>
      <c r="F410" s="25">
        <f>SUM(F411:F411)</f>
        <v>226.67</v>
      </c>
    </row>
    <row r="411" spans="1:6" s="120" customFormat="1" ht="135">
      <c r="A411" s="99">
        <v>12</v>
      </c>
      <c r="B411" s="114" t="s">
        <v>678</v>
      </c>
      <c r="C411" s="51" t="s">
        <v>702</v>
      </c>
      <c r="D411" s="116">
        <f t="shared" si="17"/>
        <v>17</v>
      </c>
      <c r="E411" s="130">
        <v>132</v>
      </c>
      <c r="F411" s="87">
        <f>+ROUND((280/21)*D411,2)</f>
        <v>226.67</v>
      </c>
    </row>
    <row r="412" spans="1:6" s="34" customFormat="1" ht="15">
      <c r="A412" s="32"/>
      <c r="B412" s="31"/>
      <c r="C412" s="30" t="s">
        <v>506</v>
      </c>
      <c r="D412" s="24">
        <f>SUM(D413:D413)</f>
        <v>12</v>
      </c>
      <c r="E412" s="24">
        <f>SUM(E413:E413)</f>
        <v>96</v>
      </c>
      <c r="F412" s="25">
        <f>SUM(F413:F413)</f>
        <v>160</v>
      </c>
    </row>
    <row r="413" spans="1:6" s="120" customFormat="1" ht="60">
      <c r="A413" s="99">
        <v>13</v>
      </c>
      <c r="B413" s="114" t="s">
        <v>678</v>
      </c>
      <c r="C413" s="51" t="s">
        <v>703</v>
      </c>
      <c r="D413" s="116">
        <f t="shared" si="17"/>
        <v>12</v>
      </c>
      <c r="E413" s="130">
        <v>96</v>
      </c>
      <c r="F413" s="87">
        <f>+ROUND((280/21)*D413,2)</f>
        <v>160</v>
      </c>
    </row>
    <row r="414" spans="1:6" s="120" customFormat="1" ht="15">
      <c r="A414" s="32"/>
      <c r="B414" s="31" t="s">
        <v>238</v>
      </c>
      <c r="C414" s="30" t="s">
        <v>677</v>
      </c>
      <c r="D414" s="35">
        <f>SUM(D415:D415)</f>
        <v>12</v>
      </c>
      <c r="E414" s="35">
        <f>SUM(E415:E415)</f>
        <v>96</v>
      </c>
      <c r="F414" s="36">
        <f>SUM(F415:F415)</f>
        <v>160</v>
      </c>
    </row>
    <row r="415" spans="1:6" s="120" customFormat="1" ht="60">
      <c r="A415" s="99">
        <v>14</v>
      </c>
      <c r="B415" s="114" t="s">
        <v>678</v>
      </c>
      <c r="C415" s="51" t="s">
        <v>704</v>
      </c>
      <c r="D415" s="116">
        <f t="shared" si="17"/>
        <v>12</v>
      </c>
      <c r="E415" s="130">
        <v>96</v>
      </c>
      <c r="F415" s="87">
        <f>+ROUND((280/21)*D415,2)</f>
        <v>160</v>
      </c>
    </row>
    <row r="416" spans="1:6" s="120" customFormat="1" ht="15">
      <c r="A416" s="32"/>
      <c r="B416" s="131"/>
      <c r="C416" s="30" t="s">
        <v>519</v>
      </c>
      <c r="D416" s="37">
        <f>SUM(D417:D417)</f>
        <v>9</v>
      </c>
      <c r="E416" s="37">
        <f>SUM(E417:E417)</f>
        <v>72</v>
      </c>
      <c r="F416" s="25">
        <f>SUM(F417:F417)</f>
        <v>120</v>
      </c>
    </row>
    <row r="417" spans="1:6" s="120" customFormat="1" ht="45">
      <c r="A417" s="99">
        <v>15</v>
      </c>
      <c r="B417" s="114" t="s">
        <v>678</v>
      </c>
      <c r="C417" s="51" t="s">
        <v>705</v>
      </c>
      <c r="D417" s="116">
        <f t="shared" si="17"/>
        <v>9</v>
      </c>
      <c r="E417" s="130">
        <v>72</v>
      </c>
      <c r="F417" s="87">
        <f>+ROUND((280/21)*D417,2)</f>
        <v>120</v>
      </c>
    </row>
    <row r="418" spans="1:6" s="72" customFormat="1" ht="15.75" thickBot="1">
      <c r="A418" s="38"/>
      <c r="B418" s="27"/>
      <c r="C418" s="27" t="s">
        <v>373</v>
      </c>
      <c r="D418" s="39">
        <f>+D397+D402+D410+D412+D414+D416</f>
        <v>98</v>
      </c>
      <c r="E418" s="39">
        <f>+E397+E402+E410+E412+E414+E416</f>
        <v>780</v>
      </c>
      <c r="F418" s="40">
        <f>+F397+F402+F410+F412+F414+F416</f>
        <v>1306.6599999999999</v>
      </c>
    </row>
    <row r="419" spans="1:7" ht="18" customHeight="1">
      <c r="A419" s="117"/>
      <c r="B419" s="118"/>
      <c r="C419" s="118"/>
      <c r="D419" s="117"/>
      <c r="E419" s="117"/>
      <c r="F419" s="117"/>
      <c r="G419" s="117"/>
    </row>
    <row r="420" spans="1:7" ht="18" customHeight="1">
      <c r="A420" s="117"/>
      <c r="B420" s="118"/>
      <c r="C420" s="118"/>
      <c r="D420" s="117"/>
      <c r="E420" s="117"/>
      <c r="F420" s="117"/>
      <c r="G420" s="117"/>
    </row>
    <row r="421" spans="1:7" ht="18" customHeight="1">
      <c r="A421" s="117"/>
      <c r="B421" s="118"/>
      <c r="C421" s="118"/>
      <c r="D421" s="117"/>
      <c r="E421" s="117"/>
      <c r="F421" s="117"/>
      <c r="G421" s="117"/>
    </row>
    <row r="422" spans="1:6" s="72" customFormat="1" ht="20.25" customHeight="1">
      <c r="A422" s="553" t="s">
        <v>706</v>
      </c>
      <c r="B422" s="553"/>
      <c r="C422" s="553"/>
      <c r="D422" s="553"/>
      <c r="E422" s="553"/>
      <c r="F422" s="553"/>
    </row>
    <row r="423" s="72" customFormat="1" ht="18.75" customHeight="1" thickBot="1"/>
    <row r="424" spans="1:6" s="72" customFormat="1" ht="15" customHeight="1">
      <c r="A424" s="554" t="s">
        <v>323</v>
      </c>
      <c r="B424" s="556" t="s">
        <v>324</v>
      </c>
      <c r="C424" s="556" t="s">
        <v>325</v>
      </c>
      <c r="D424" s="556" t="s">
        <v>326</v>
      </c>
      <c r="E424" s="556"/>
      <c r="F424" s="540" t="s">
        <v>298</v>
      </c>
    </row>
    <row r="425" spans="1:6" s="72" customFormat="1" ht="15">
      <c r="A425" s="555"/>
      <c r="B425" s="557"/>
      <c r="C425" s="557"/>
      <c r="D425" s="557"/>
      <c r="E425" s="557"/>
      <c r="F425" s="541"/>
    </row>
    <row r="426" spans="1:6" s="72" customFormat="1" ht="123" customHeight="1">
      <c r="A426" s="555"/>
      <c r="B426" s="557"/>
      <c r="C426" s="557"/>
      <c r="D426" s="65" t="s">
        <v>92</v>
      </c>
      <c r="E426" s="65" t="s">
        <v>93</v>
      </c>
      <c r="F426" s="541"/>
    </row>
    <row r="427" spans="1:6" s="72" customFormat="1" ht="15">
      <c r="A427" s="41"/>
      <c r="B427" s="42" t="s">
        <v>94</v>
      </c>
      <c r="C427" s="42" t="s">
        <v>455</v>
      </c>
      <c r="D427" s="24">
        <f>SUM(D428:D428)</f>
        <v>5</v>
      </c>
      <c r="E427" s="24">
        <f>SUM(E428:E428)</f>
        <v>40</v>
      </c>
      <c r="F427" s="25">
        <f>SUM(F428:F428)</f>
        <v>66.67</v>
      </c>
    </row>
    <row r="428" spans="1:6" s="72" customFormat="1" ht="30">
      <c r="A428" s="43">
        <v>1</v>
      </c>
      <c r="B428" s="44" t="s">
        <v>678</v>
      </c>
      <c r="C428" s="51" t="s">
        <v>707</v>
      </c>
      <c r="D428" s="116">
        <f>ROUND(+E428/8,0)</f>
        <v>5</v>
      </c>
      <c r="E428" s="45">
        <v>40</v>
      </c>
      <c r="F428" s="87">
        <f>+ROUND((280/21)*D428,2)</f>
        <v>66.67</v>
      </c>
    </row>
    <row r="429" spans="1:6" s="72" customFormat="1" ht="15">
      <c r="A429" s="46"/>
      <c r="B429" s="47" t="s">
        <v>45</v>
      </c>
      <c r="C429" s="42" t="s">
        <v>450</v>
      </c>
      <c r="D429" s="24">
        <f>SUM(D430:D430)</f>
        <v>5</v>
      </c>
      <c r="E429" s="24">
        <f>SUM(E430:E430)</f>
        <v>40</v>
      </c>
      <c r="F429" s="25">
        <f>SUM(F430:F430)</f>
        <v>66.67</v>
      </c>
    </row>
    <row r="430" spans="1:6" s="72" customFormat="1" ht="75">
      <c r="A430" s="43">
        <v>2</v>
      </c>
      <c r="B430" s="44" t="s">
        <v>678</v>
      </c>
      <c r="C430" s="51" t="s">
        <v>708</v>
      </c>
      <c r="D430" s="116">
        <f>ROUND(+E430/8,0)</f>
        <v>5</v>
      </c>
      <c r="E430" s="48">
        <v>40</v>
      </c>
      <c r="F430" s="87">
        <f>+ROUND((280/21)*D430,2)</f>
        <v>66.67</v>
      </c>
    </row>
    <row r="431" spans="1:6" s="72" customFormat="1" ht="15">
      <c r="A431" s="46"/>
      <c r="B431" s="47" t="s">
        <v>201</v>
      </c>
      <c r="C431" s="47" t="s">
        <v>451</v>
      </c>
      <c r="D431" s="24">
        <f>SUM(D432:D432)</f>
        <v>5</v>
      </c>
      <c r="E431" s="24">
        <f>SUM(E432:E432)</f>
        <v>40</v>
      </c>
      <c r="F431" s="25">
        <f>SUM(F432:F432)</f>
        <v>66.67</v>
      </c>
    </row>
    <row r="432" spans="1:6" s="72" customFormat="1" ht="45">
      <c r="A432" s="43">
        <v>3</v>
      </c>
      <c r="B432" s="44" t="s">
        <v>678</v>
      </c>
      <c r="C432" s="51" t="s">
        <v>709</v>
      </c>
      <c r="D432" s="116">
        <f>ROUND(+E432/8,0)</f>
        <v>5</v>
      </c>
      <c r="E432" s="48">
        <v>40</v>
      </c>
      <c r="F432" s="87">
        <f>+ROUND((280/21)*D432,2)</f>
        <v>66.67</v>
      </c>
    </row>
    <row r="433" spans="1:6" s="72" customFormat="1" ht="15">
      <c r="A433" s="46"/>
      <c r="B433" s="47" t="s">
        <v>299</v>
      </c>
      <c r="C433" s="42" t="s">
        <v>452</v>
      </c>
      <c r="D433" s="24">
        <f>SUM(D434:D434)</f>
        <v>5</v>
      </c>
      <c r="E433" s="24">
        <f>SUM(E434:E434)</f>
        <v>40</v>
      </c>
      <c r="F433" s="25">
        <f>SUM(F434:F434)</f>
        <v>66.67</v>
      </c>
    </row>
    <row r="434" spans="1:6" s="72" customFormat="1" ht="60">
      <c r="A434" s="43">
        <v>4</v>
      </c>
      <c r="B434" s="44" t="s">
        <v>678</v>
      </c>
      <c r="C434" s="51" t="s">
        <v>710</v>
      </c>
      <c r="D434" s="116">
        <f>ROUND(+E434/8,0)</f>
        <v>5</v>
      </c>
      <c r="E434" s="48">
        <v>40</v>
      </c>
      <c r="F434" s="87">
        <f>+ROUND((280/21)*D434,2)</f>
        <v>66.67</v>
      </c>
    </row>
    <row r="435" spans="1:6" s="72" customFormat="1" ht="15">
      <c r="A435" s="49"/>
      <c r="B435" s="131"/>
      <c r="C435" s="47" t="s">
        <v>453</v>
      </c>
      <c r="D435" s="24">
        <f>SUM(D436:D436)</f>
        <v>15</v>
      </c>
      <c r="E435" s="24">
        <f>SUM(E436:E436)</f>
        <v>120</v>
      </c>
      <c r="F435" s="25">
        <f>SUM(F436:F436)</f>
        <v>200</v>
      </c>
    </row>
    <row r="436" spans="1:6" s="72" customFormat="1" ht="30">
      <c r="A436" s="43">
        <v>5</v>
      </c>
      <c r="B436" s="44" t="s">
        <v>678</v>
      </c>
      <c r="C436" s="51" t="s">
        <v>711</v>
      </c>
      <c r="D436" s="116">
        <f>ROUND(+E436/8,0)</f>
        <v>15</v>
      </c>
      <c r="E436" s="48">
        <v>120</v>
      </c>
      <c r="F436" s="87">
        <f>+ROUND((280/21)*D436,2)</f>
        <v>200</v>
      </c>
    </row>
    <row r="437" spans="1:6" s="72" customFormat="1" ht="15">
      <c r="A437" s="49"/>
      <c r="B437" s="131"/>
      <c r="C437" s="47" t="s">
        <v>454</v>
      </c>
      <c r="D437" s="24">
        <f>SUM(D438:D438)</f>
        <v>5</v>
      </c>
      <c r="E437" s="24">
        <f>SUM(E438:E438)</f>
        <v>40</v>
      </c>
      <c r="F437" s="25">
        <f>SUM(F438:F438)</f>
        <v>66.67</v>
      </c>
    </row>
    <row r="438" spans="1:6" s="72" customFormat="1" ht="30.75" thickBot="1">
      <c r="A438" s="356">
        <v>6</v>
      </c>
      <c r="B438" s="357" t="s">
        <v>678</v>
      </c>
      <c r="C438" s="358" t="s">
        <v>712</v>
      </c>
      <c r="D438" s="162">
        <f>ROUND(+E438/8,0)</f>
        <v>5</v>
      </c>
      <c r="E438" s="359">
        <v>40</v>
      </c>
      <c r="F438" s="93">
        <f>+ROUND((280/21)*D438,2)</f>
        <v>66.67</v>
      </c>
    </row>
    <row r="439" spans="1:6" s="72" customFormat="1" ht="15.75" thickBot="1">
      <c r="A439" s="360"/>
      <c r="B439" s="171"/>
      <c r="C439" s="171" t="s">
        <v>373</v>
      </c>
      <c r="D439" s="192">
        <f>+D427+D429+D431+D433+D435+D437</f>
        <v>40</v>
      </c>
      <c r="E439" s="192">
        <f>+E427+E429+E431+E433+E435+E437</f>
        <v>320</v>
      </c>
      <c r="F439" s="193">
        <f>+F427+F429+F431+F433+F435+F437</f>
        <v>533.35</v>
      </c>
    </row>
    <row r="440" spans="1:7" ht="19.5" customHeight="1">
      <c r="A440" s="117"/>
      <c r="B440" s="118"/>
      <c r="C440" s="118"/>
      <c r="D440" s="117"/>
      <c r="E440" s="117"/>
      <c r="F440" s="117"/>
      <c r="G440" s="117"/>
    </row>
    <row r="441" spans="1:7" ht="19.5" customHeight="1">
      <c r="A441" s="117"/>
      <c r="B441" s="118"/>
      <c r="C441" s="118"/>
      <c r="D441" s="117"/>
      <c r="E441" s="117"/>
      <c r="F441" s="117"/>
      <c r="G441" s="117"/>
    </row>
    <row r="442" spans="1:7" ht="19.5" customHeight="1">
      <c r="A442" s="117"/>
      <c r="B442" s="118"/>
      <c r="C442" s="118"/>
      <c r="D442" s="117"/>
      <c r="E442" s="117"/>
      <c r="F442" s="117"/>
      <c r="G442" s="117"/>
    </row>
    <row r="443" spans="1:6" s="72" customFormat="1" ht="15">
      <c r="A443" s="553" t="s">
        <v>717</v>
      </c>
      <c r="B443" s="553"/>
      <c r="C443" s="553"/>
      <c r="D443" s="553"/>
      <c r="E443" s="553"/>
      <c r="F443" s="553"/>
    </row>
    <row r="444" s="72" customFormat="1" ht="15.75" thickBot="1"/>
    <row r="445" spans="1:6" s="72" customFormat="1" ht="15" customHeight="1">
      <c r="A445" s="554" t="s">
        <v>323</v>
      </c>
      <c r="B445" s="556" t="s">
        <v>324</v>
      </c>
      <c r="C445" s="556" t="s">
        <v>325</v>
      </c>
      <c r="D445" s="556" t="s">
        <v>326</v>
      </c>
      <c r="E445" s="556"/>
      <c r="F445" s="540" t="s">
        <v>280</v>
      </c>
    </row>
    <row r="446" spans="1:6" s="72" customFormat="1" ht="9.75" customHeight="1">
      <c r="A446" s="555"/>
      <c r="B446" s="557"/>
      <c r="C446" s="557"/>
      <c r="D446" s="557"/>
      <c r="E446" s="557"/>
      <c r="F446" s="541"/>
    </row>
    <row r="447" spans="1:6" s="72" customFormat="1" ht="99.75" customHeight="1">
      <c r="A447" s="555"/>
      <c r="B447" s="557"/>
      <c r="C447" s="557"/>
      <c r="D447" s="65" t="s">
        <v>92</v>
      </c>
      <c r="E447" s="65" t="s">
        <v>93</v>
      </c>
      <c r="F447" s="541"/>
    </row>
    <row r="448" spans="1:6" s="72" customFormat="1" ht="20.25" customHeight="1">
      <c r="A448" s="46"/>
      <c r="B448" s="47" t="s">
        <v>243</v>
      </c>
      <c r="C448" s="47" t="s">
        <v>47</v>
      </c>
      <c r="D448" s="24">
        <f>SUM(D449:D452)</f>
        <v>13</v>
      </c>
      <c r="E448" s="24">
        <f>SUM(E449:E452)</f>
        <v>104</v>
      </c>
      <c r="F448" s="25">
        <f>SUM(F449:F452)</f>
        <v>173.34000000000003</v>
      </c>
    </row>
    <row r="449" spans="1:6" s="72" customFormat="1" ht="15">
      <c r="A449" s="63">
        <v>1</v>
      </c>
      <c r="B449" s="114" t="s">
        <v>678</v>
      </c>
      <c r="C449" s="85" t="s">
        <v>718</v>
      </c>
      <c r="D449" s="116">
        <f aca="true" t="shared" si="19" ref="D449:D463">ROUND(+E449/8,0)</f>
        <v>3</v>
      </c>
      <c r="E449" s="65">
        <v>25</v>
      </c>
      <c r="F449" s="87">
        <f>+ROUND((280/21)*D449,2)</f>
        <v>40</v>
      </c>
    </row>
    <row r="450" spans="1:6" s="72" customFormat="1" ht="15">
      <c r="A450" s="63">
        <v>2</v>
      </c>
      <c r="B450" s="114" t="s">
        <v>678</v>
      </c>
      <c r="C450" s="85" t="s">
        <v>719</v>
      </c>
      <c r="D450" s="116">
        <f t="shared" si="19"/>
        <v>6</v>
      </c>
      <c r="E450" s="65">
        <v>50</v>
      </c>
      <c r="F450" s="87">
        <f>+ROUND((280/21)*D450,2)</f>
        <v>80</v>
      </c>
    </row>
    <row r="451" spans="1:6" s="72" customFormat="1" ht="15">
      <c r="A451" s="63">
        <v>3</v>
      </c>
      <c r="B451" s="114" t="s">
        <v>678</v>
      </c>
      <c r="C451" s="85" t="s">
        <v>726</v>
      </c>
      <c r="D451" s="116">
        <f t="shared" si="19"/>
        <v>2</v>
      </c>
      <c r="E451" s="65">
        <v>15</v>
      </c>
      <c r="F451" s="87">
        <f>+ROUND((280/21)*D451,2)</f>
        <v>26.67</v>
      </c>
    </row>
    <row r="452" spans="1:6" s="72" customFormat="1" ht="30">
      <c r="A452" s="63">
        <v>4</v>
      </c>
      <c r="B452" s="114" t="s">
        <v>678</v>
      </c>
      <c r="C452" s="85" t="s">
        <v>727</v>
      </c>
      <c r="D452" s="116">
        <f t="shared" si="19"/>
        <v>2</v>
      </c>
      <c r="E452" s="65">
        <v>14</v>
      </c>
      <c r="F452" s="87">
        <f>+ROUND((280/21)*D452,2)</f>
        <v>26.67</v>
      </c>
    </row>
    <row r="453" spans="1:6" s="72" customFormat="1" ht="15">
      <c r="A453" s="46"/>
      <c r="B453" s="47"/>
      <c r="C453" s="47" t="s">
        <v>48</v>
      </c>
      <c r="D453" s="24">
        <f>SUM(D454:D456)</f>
        <v>15</v>
      </c>
      <c r="E453" s="24">
        <f>SUM(E454:E456)</f>
        <v>125</v>
      </c>
      <c r="F453" s="25">
        <f>SUM(F454:F456)</f>
        <v>200</v>
      </c>
    </row>
    <row r="454" spans="1:6" s="72" customFormat="1" ht="15">
      <c r="A454" s="63">
        <v>5</v>
      </c>
      <c r="B454" s="114" t="s">
        <v>678</v>
      </c>
      <c r="C454" s="85" t="s">
        <v>720</v>
      </c>
      <c r="D454" s="116">
        <f t="shared" si="19"/>
        <v>6</v>
      </c>
      <c r="E454" s="65">
        <v>50</v>
      </c>
      <c r="F454" s="87">
        <f>+ROUND((280/21)*D454,2)</f>
        <v>80</v>
      </c>
    </row>
    <row r="455" spans="1:6" s="72" customFormat="1" ht="15">
      <c r="A455" s="63">
        <v>6</v>
      </c>
      <c r="B455" s="114" t="s">
        <v>678</v>
      </c>
      <c r="C455" s="85" t="s">
        <v>49</v>
      </c>
      <c r="D455" s="116">
        <f t="shared" si="19"/>
        <v>6</v>
      </c>
      <c r="E455" s="65">
        <v>50</v>
      </c>
      <c r="F455" s="87">
        <f>+ROUND((280/21)*D455,2)</f>
        <v>80</v>
      </c>
    </row>
    <row r="456" spans="1:6" s="72" customFormat="1" ht="15">
      <c r="A456" s="63">
        <v>7</v>
      </c>
      <c r="B456" s="114" t="s">
        <v>678</v>
      </c>
      <c r="C456" s="85" t="s">
        <v>50</v>
      </c>
      <c r="D456" s="116">
        <f t="shared" si="19"/>
        <v>3</v>
      </c>
      <c r="E456" s="65">
        <v>25</v>
      </c>
      <c r="F456" s="87">
        <f>+ROUND((280/21)*D456,2)</f>
        <v>40</v>
      </c>
    </row>
    <row r="457" spans="1:6" s="72" customFormat="1" ht="15">
      <c r="A457" s="46"/>
      <c r="B457" s="47" t="s">
        <v>246</v>
      </c>
      <c r="C457" s="47" t="s">
        <v>51</v>
      </c>
      <c r="D457" s="24">
        <f>SUM(D458:D462)</f>
        <v>20</v>
      </c>
      <c r="E457" s="24">
        <f>SUM(E458:E462)</f>
        <v>150</v>
      </c>
      <c r="F457" s="25">
        <f>SUM(F458:F462)</f>
        <v>266.65</v>
      </c>
    </row>
    <row r="458" spans="1:6" s="72" customFormat="1" ht="15">
      <c r="A458" s="63">
        <v>8</v>
      </c>
      <c r="B458" s="114" t="s">
        <v>678</v>
      </c>
      <c r="C458" s="85" t="s">
        <v>721</v>
      </c>
      <c r="D458" s="116">
        <f t="shared" si="19"/>
        <v>4</v>
      </c>
      <c r="E458" s="65">
        <v>30</v>
      </c>
      <c r="F458" s="87">
        <f>+ROUND((280/21)*D458,2)</f>
        <v>53.33</v>
      </c>
    </row>
    <row r="459" spans="1:6" s="72" customFormat="1" ht="15">
      <c r="A459" s="125">
        <v>9</v>
      </c>
      <c r="B459" s="114" t="s">
        <v>678</v>
      </c>
      <c r="C459" s="85" t="s">
        <v>722</v>
      </c>
      <c r="D459" s="116">
        <f t="shared" si="19"/>
        <v>4</v>
      </c>
      <c r="E459" s="145">
        <v>30</v>
      </c>
      <c r="F459" s="87">
        <f>+ROUND((280/21)*D459,2)</f>
        <v>53.33</v>
      </c>
    </row>
    <row r="460" spans="1:6" s="72" customFormat="1" ht="15">
      <c r="A460" s="125">
        <v>10</v>
      </c>
      <c r="B460" s="114" t="s">
        <v>678</v>
      </c>
      <c r="C460" s="85" t="s">
        <v>723</v>
      </c>
      <c r="D460" s="116">
        <f t="shared" si="19"/>
        <v>4</v>
      </c>
      <c r="E460" s="145">
        <v>30</v>
      </c>
      <c r="F460" s="87">
        <f>+ROUND((280/21)*D460,2)</f>
        <v>53.33</v>
      </c>
    </row>
    <row r="461" spans="1:6" s="72" customFormat="1" ht="15">
      <c r="A461" s="125">
        <v>11</v>
      </c>
      <c r="B461" s="114" t="s">
        <v>678</v>
      </c>
      <c r="C461" s="85" t="s">
        <v>724</v>
      </c>
      <c r="D461" s="116">
        <f t="shared" si="19"/>
        <v>4</v>
      </c>
      <c r="E461" s="145">
        <v>30</v>
      </c>
      <c r="F461" s="87">
        <f>+ROUND((280/21)*D461,2)</f>
        <v>53.33</v>
      </c>
    </row>
    <row r="462" spans="1:6" s="72" customFormat="1" ht="15">
      <c r="A462" s="125">
        <v>12</v>
      </c>
      <c r="B462" s="114" t="s">
        <v>678</v>
      </c>
      <c r="C462" s="85" t="s">
        <v>725</v>
      </c>
      <c r="D462" s="116">
        <f t="shared" si="19"/>
        <v>4</v>
      </c>
      <c r="E462" s="145">
        <v>30</v>
      </c>
      <c r="F462" s="87">
        <f>+ROUND((280/21)*D462,2)</f>
        <v>53.33</v>
      </c>
    </row>
    <row r="463" spans="1:6" s="72" customFormat="1" ht="15">
      <c r="A463" s="49">
        <v>13</v>
      </c>
      <c r="B463" s="361" t="s">
        <v>678</v>
      </c>
      <c r="C463" s="47" t="s">
        <v>52</v>
      </c>
      <c r="D463" s="24">
        <f t="shared" si="19"/>
        <v>16</v>
      </c>
      <c r="E463" s="24">
        <v>125</v>
      </c>
      <c r="F463" s="25">
        <f>+ROUND((255/21)*D463,2)</f>
        <v>194.29</v>
      </c>
    </row>
    <row r="464" spans="1:6" s="72" customFormat="1" ht="15">
      <c r="A464" s="32"/>
      <c r="B464" s="31" t="s">
        <v>688</v>
      </c>
      <c r="C464" s="23"/>
      <c r="D464" s="24">
        <f>SUM(D465:D467)</f>
        <v>35</v>
      </c>
      <c r="E464" s="24">
        <f>SUM(E465:E467)</f>
        <v>281</v>
      </c>
      <c r="F464" s="36">
        <f>SUM(F465:F467)</f>
        <v>466.65999999999997</v>
      </c>
    </row>
    <row r="465" spans="1:6" s="72" customFormat="1" ht="15">
      <c r="A465" s="68">
        <v>14</v>
      </c>
      <c r="B465" s="114" t="s">
        <v>678</v>
      </c>
      <c r="C465" s="85" t="s">
        <v>53</v>
      </c>
      <c r="D465" s="116">
        <f aca="true" t="shared" si="20" ref="D465:D475">ROUND(+E465/8,0)</f>
        <v>9</v>
      </c>
      <c r="E465" s="55">
        <v>75</v>
      </c>
      <c r="F465" s="87">
        <f>+ROUND((280/21)*D465,2)</f>
        <v>120</v>
      </c>
    </row>
    <row r="466" spans="1:6" s="72" customFormat="1" ht="15">
      <c r="A466" s="68">
        <v>15</v>
      </c>
      <c r="B466" s="114" t="s">
        <v>678</v>
      </c>
      <c r="C466" s="85" t="s">
        <v>54</v>
      </c>
      <c r="D466" s="116">
        <f t="shared" si="20"/>
        <v>7</v>
      </c>
      <c r="E466" s="55">
        <v>56</v>
      </c>
      <c r="F466" s="87">
        <f>+ROUND((280/21)*D466,2)</f>
        <v>93.33</v>
      </c>
    </row>
    <row r="467" spans="1:6" s="72" customFormat="1" ht="15">
      <c r="A467" s="68">
        <v>16</v>
      </c>
      <c r="B467" s="114" t="s">
        <v>678</v>
      </c>
      <c r="C467" s="85" t="s">
        <v>55</v>
      </c>
      <c r="D467" s="116">
        <f t="shared" si="20"/>
        <v>19</v>
      </c>
      <c r="E467" s="55">
        <v>150</v>
      </c>
      <c r="F467" s="87">
        <f>+ROUND((280/21)*D467,2)</f>
        <v>253.33</v>
      </c>
    </row>
    <row r="468" spans="1:6" s="72" customFormat="1" ht="15">
      <c r="A468" s="32"/>
      <c r="B468" s="31" t="s">
        <v>238</v>
      </c>
      <c r="C468" s="23"/>
      <c r="D468" s="24">
        <f>SUM(D469:D472)</f>
        <v>18</v>
      </c>
      <c r="E468" s="24">
        <f>SUM(E469:E472)</f>
        <v>150</v>
      </c>
      <c r="F468" s="36">
        <f>SUM(F469:F472)</f>
        <v>240</v>
      </c>
    </row>
    <row r="469" spans="1:6" s="72" customFormat="1" ht="15">
      <c r="A469" s="68">
        <v>17</v>
      </c>
      <c r="B469" s="114" t="s">
        <v>678</v>
      </c>
      <c r="C469" s="85" t="s">
        <v>56</v>
      </c>
      <c r="D469" s="116">
        <f t="shared" si="20"/>
        <v>3</v>
      </c>
      <c r="E469" s="55">
        <v>25</v>
      </c>
      <c r="F469" s="87">
        <f>+ROUND((280/21)*D469,2)</f>
        <v>40</v>
      </c>
    </row>
    <row r="470" spans="1:6" s="72" customFormat="1" ht="15">
      <c r="A470" s="68">
        <v>18</v>
      </c>
      <c r="B470" s="114" t="s">
        <v>678</v>
      </c>
      <c r="C470" s="85" t="s">
        <v>57</v>
      </c>
      <c r="D470" s="116">
        <f t="shared" si="20"/>
        <v>3</v>
      </c>
      <c r="E470" s="55">
        <v>25</v>
      </c>
      <c r="F470" s="87">
        <f>+ROUND((280/21)*D470,2)</f>
        <v>40</v>
      </c>
    </row>
    <row r="471" spans="1:6" s="72" customFormat="1" ht="15">
      <c r="A471" s="68">
        <v>19</v>
      </c>
      <c r="B471" s="114" t="s">
        <v>678</v>
      </c>
      <c r="C471" s="85" t="s">
        <v>58</v>
      </c>
      <c r="D471" s="116">
        <f t="shared" si="20"/>
        <v>3</v>
      </c>
      <c r="E471" s="55">
        <v>25</v>
      </c>
      <c r="F471" s="87">
        <f>+ROUND((280/21)*D471,2)</f>
        <v>40</v>
      </c>
    </row>
    <row r="472" spans="1:6" s="72" customFormat="1" ht="15">
      <c r="A472" s="68">
        <v>20</v>
      </c>
      <c r="B472" s="114" t="s">
        <v>678</v>
      </c>
      <c r="C472" s="85" t="s">
        <v>59</v>
      </c>
      <c r="D472" s="116">
        <f t="shared" si="20"/>
        <v>9</v>
      </c>
      <c r="E472" s="55">
        <v>75</v>
      </c>
      <c r="F472" s="87">
        <f>+ROUND((280/21)*D472,2)</f>
        <v>120</v>
      </c>
    </row>
    <row r="473" spans="1:6" s="72" customFormat="1" ht="15">
      <c r="A473" s="32"/>
      <c r="B473" s="31" t="s">
        <v>449</v>
      </c>
      <c r="C473" s="23"/>
      <c r="D473" s="24">
        <f>SUM(D474:D475)</f>
        <v>38</v>
      </c>
      <c r="E473" s="24">
        <f>SUM(E474:E475)</f>
        <v>300</v>
      </c>
      <c r="F473" s="36">
        <f>SUM(F474:F475)</f>
        <v>506.66</v>
      </c>
    </row>
    <row r="474" spans="1:6" s="72" customFormat="1" ht="15">
      <c r="A474" s="125">
        <v>21</v>
      </c>
      <c r="B474" s="114" t="s">
        <v>678</v>
      </c>
      <c r="C474" s="85" t="s">
        <v>60</v>
      </c>
      <c r="D474" s="116">
        <f t="shared" si="20"/>
        <v>19</v>
      </c>
      <c r="E474" s="145">
        <v>150</v>
      </c>
      <c r="F474" s="87">
        <f>+ROUND((280/21)*D474,2)</f>
        <v>253.33</v>
      </c>
    </row>
    <row r="475" spans="1:6" s="72" customFormat="1" ht="15.75" thickBot="1">
      <c r="A475" s="160">
        <v>22</v>
      </c>
      <c r="B475" s="161" t="s">
        <v>678</v>
      </c>
      <c r="C475" s="264" t="s">
        <v>61</v>
      </c>
      <c r="D475" s="162">
        <f t="shared" si="20"/>
        <v>19</v>
      </c>
      <c r="E475" s="165">
        <v>150</v>
      </c>
      <c r="F475" s="93">
        <f>+ROUND((280/21)*D475,2)</f>
        <v>253.33</v>
      </c>
    </row>
    <row r="476" spans="1:6" s="72" customFormat="1" ht="15.75" thickBot="1">
      <c r="A476" s="265"/>
      <c r="B476" s="266"/>
      <c r="C476" s="266" t="s">
        <v>373</v>
      </c>
      <c r="D476" s="192">
        <f>+D448+D453+D457+D463+D464+D468+D473</f>
        <v>155</v>
      </c>
      <c r="E476" s="192">
        <f>+E448+E453+E457+E463+E464+E468+E473</f>
        <v>1235</v>
      </c>
      <c r="F476" s="193">
        <f>+F448+F453+F457+F463+F464+F468+F473</f>
        <v>2047.6000000000001</v>
      </c>
    </row>
    <row r="477" spans="1:7" ht="19.5" customHeight="1">
      <c r="A477" s="117"/>
      <c r="B477" s="118"/>
      <c r="C477" s="118"/>
      <c r="D477" s="117"/>
      <c r="E477" s="117"/>
      <c r="F477" s="117"/>
      <c r="G477" s="117"/>
    </row>
    <row r="478" spans="1:7" ht="19.5" customHeight="1">
      <c r="A478" s="117"/>
      <c r="B478" s="118"/>
      <c r="C478" s="118"/>
      <c r="D478" s="117"/>
      <c r="E478" s="117"/>
      <c r="F478" s="117"/>
      <c r="G478" s="117"/>
    </row>
    <row r="479" spans="1:7" ht="19.5" customHeight="1">
      <c r="A479" s="117"/>
      <c r="B479" s="118"/>
      <c r="C479" s="118"/>
      <c r="D479" s="117"/>
      <c r="E479" s="117"/>
      <c r="F479" s="117"/>
      <c r="G479" s="117"/>
    </row>
    <row r="480" spans="1:6" s="72" customFormat="1" ht="15" customHeight="1">
      <c r="A480" s="542" t="s">
        <v>102</v>
      </c>
      <c r="B480" s="542"/>
      <c r="C480" s="542"/>
      <c r="D480" s="542"/>
      <c r="E480" s="542"/>
      <c r="F480" s="542"/>
    </row>
    <row r="481" spans="1:6" s="72" customFormat="1" ht="15" customHeight="1" thickBot="1">
      <c r="A481" s="67"/>
      <c r="B481" s="128"/>
      <c r="C481" s="129"/>
      <c r="D481" s="129"/>
      <c r="E481" s="67"/>
      <c r="F481" s="128"/>
    </row>
    <row r="482" spans="1:6" s="72" customFormat="1" ht="15" customHeight="1">
      <c r="A482" s="558" t="s">
        <v>323</v>
      </c>
      <c r="B482" s="538" t="s">
        <v>324</v>
      </c>
      <c r="C482" s="538" t="s">
        <v>325</v>
      </c>
      <c r="D482" s="538" t="s">
        <v>326</v>
      </c>
      <c r="E482" s="538"/>
      <c r="F482" s="540" t="s">
        <v>280</v>
      </c>
    </row>
    <row r="483" spans="1:6" s="72" customFormat="1" ht="15" customHeight="1">
      <c r="A483" s="559"/>
      <c r="B483" s="539"/>
      <c r="C483" s="539"/>
      <c r="D483" s="539"/>
      <c r="E483" s="539"/>
      <c r="F483" s="541"/>
    </row>
    <row r="484" spans="1:6" s="72" customFormat="1" ht="96" customHeight="1">
      <c r="A484" s="559"/>
      <c r="B484" s="539"/>
      <c r="C484" s="539"/>
      <c r="D484" s="55" t="s">
        <v>92</v>
      </c>
      <c r="E484" s="55" t="s">
        <v>93</v>
      </c>
      <c r="F484" s="541"/>
    </row>
    <row r="485" spans="1:6" s="72" customFormat="1" ht="15">
      <c r="A485" s="33"/>
      <c r="B485" s="30" t="s">
        <v>94</v>
      </c>
      <c r="C485" s="362"/>
      <c r="D485" s="61">
        <v>0</v>
      </c>
      <c r="E485" s="61">
        <v>0</v>
      </c>
      <c r="F485" s="25">
        <v>0</v>
      </c>
    </row>
    <row r="486" spans="1:6" s="72" customFormat="1" ht="15" customHeight="1">
      <c r="A486" s="32"/>
      <c r="B486" s="31" t="s">
        <v>689</v>
      </c>
      <c r="C486" s="30" t="s">
        <v>690</v>
      </c>
      <c r="D486" s="24">
        <f>SUM(D487:D491)</f>
        <v>12</v>
      </c>
      <c r="E486" s="24">
        <f>SUM(E487:E491)</f>
        <v>82</v>
      </c>
      <c r="F486" s="25">
        <f>SUM(F487:F491)</f>
        <v>160.01</v>
      </c>
    </row>
    <row r="487" spans="1:6" s="72" customFormat="1" ht="30">
      <c r="A487" s="89">
        <v>1</v>
      </c>
      <c r="B487" s="114" t="s">
        <v>678</v>
      </c>
      <c r="C487" s="114" t="s">
        <v>251</v>
      </c>
      <c r="D487" s="116">
        <f>ROUND(+E487/8,0)</f>
        <v>2</v>
      </c>
      <c r="E487" s="104">
        <v>12</v>
      </c>
      <c r="F487" s="87">
        <f>+ROUND((280/21)*D487,2)</f>
        <v>26.67</v>
      </c>
    </row>
    <row r="488" spans="1:6" s="72" customFormat="1" ht="30">
      <c r="A488" s="89">
        <v>2</v>
      </c>
      <c r="B488" s="114" t="s">
        <v>678</v>
      </c>
      <c r="C488" s="114" t="s">
        <v>252</v>
      </c>
      <c r="D488" s="116">
        <f>ROUND(+E488/8,0)</f>
        <v>2</v>
      </c>
      <c r="E488" s="104">
        <v>12</v>
      </c>
      <c r="F488" s="87">
        <f>+ROUND((280/21)*D488,2)</f>
        <v>26.67</v>
      </c>
    </row>
    <row r="489" spans="1:6" s="72" customFormat="1" ht="15">
      <c r="A489" s="89">
        <v>3</v>
      </c>
      <c r="B489" s="114" t="s">
        <v>678</v>
      </c>
      <c r="C489" s="114" t="s">
        <v>253</v>
      </c>
      <c r="D489" s="116">
        <f>ROUND(+E489/8,0)</f>
        <v>2</v>
      </c>
      <c r="E489" s="104">
        <v>18</v>
      </c>
      <c r="F489" s="87">
        <f>+ROUND((280/21)*D489,2)</f>
        <v>26.67</v>
      </c>
    </row>
    <row r="490" spans="1:6" s="72" customFormat="1" ht="15">
      <c r="A490" s="89">
        <v>4</v>
      </c>
      <c r="B490" s="403" t="s">
        <v>678</v>
      </c>
      <c r="C490" s="114" t="s">
        <v>254</v>
      </c>
      <c r="D490" s="116">
        <f>ROUND(+E490/8,0)</f>
        <v>3</v>
      </c>
      <c r="E490" s="104">
        <v>20</v>
      </c>
      <c r="F490" s="87">
        <f>+ROUND((280/21)*D490,2)</f>
        <v>40</v>
      </c>
    </row>
    <row r="491" spans="1:6" s="72" customFormat="1" ht="15">
      <c r="A491" s="89">
        <v>5</v>
      </c>
      <c r="B491" s="403" t="s">
        <v>678</v>
      </c>
      <c r="C491" s="114" t="s">
        <v>255</v>
      </c>
      <c r="D491" s="116">
        <f>ROUND(+E491/8,0)</f>
        <v>3</v>
      </c>
      <c r="E491" s="104">
        <v>20</v>
      </c>
      <c r="F491" s="87">
        <f>+ROUND((280/21)*D491,2)</f>
        <v>40</v>
      </c>
    </row>
    <row r="492" spans="1:6" s="72" customFormat="1" ht="32.25" customHeight="1">
      <c r="A492" s="22"/>
      <c r="B492" s="23" t="s">
        <v>126</v>
      </c>
      <c r="C492" s="23" t="s">
        <v>256</v>
      </c>
      <c r="D492" s="24">
        <f>SUM(D493:D502)</f>
        <v>11</v>
      </c>
      <c r="E492" s="24">
        <f>SUM(E493:E502)</f>
        <v>80</v>
      </c>
      <c r="F492" s="25">
        <f>SUM(F493:F502)</f>
        <v>146.64000000000001</v>
      </c>
    </row>
    <row r="493" spans="1:6" s="72" customFormat="1" ht="15">
      <c r="A493" s="89">
        <v>6</v>
      </c>
      <c r="B493" s="115" t="s">
        <v>678</v>
      </c>
      <c r="C493" s="114" t="s">
        <v>257</v>
      </c>
      <c r="D493" s="116">
        <f>ROUND(+E493/8,0)</f>
        <v>1</v>
      </c>
      <c r="E493" s="104">
        <v>8</v>
      </c>
      <c r="F493" s="87">
        <f>+ROUND((280/21)*D493,2)</f>
        <v>13.33</v>
      </c>
    </row>
    <row r="494" spans="1:6" s="72" customFormat="1" ht="15">
      <c r="A494" s="89">
        <v>7</v>
      </c>
      <c r="B494" s="115" t="s">
        <v>678</v>
      </c>
      <c r="C494" s="114" t="s">
        <v>258</v>
      </c>
      <c r="D494" s="116">
        <f aca="true" t="shared" si="21" ref="D494:D502">ROUND(+E494/8,0)</f>
        <v>2</v>
      </c>
      <c r="E494" s="104">
        <v>16</v>
      </c>
      <c r="F494" s="87">
        <f aca="true" t="shared" si="22" ref="F494:F510">+ROUND((280/21)*D494,2)</f>
        <v>26.67</v>
      </c>
    </row>
    <row r="495" spans="1:6" s="72" customFormat="1" ht="15">
      <c r="A495" s="89">
        <v>8</v>
      </c>
      <c r="B495" s="115" t="s">
        <v>678</v>
      </c>
      <c r="C495" s="114" t="s">
        <v>103</v>
      </c>
      <c r="D495" s="116">
        <f t="shared" si="21"/>
        <v>1</v>
      </c>
      <c r="E495" s="104">
        <v>8</v>
      </c>
      <c r="F495" s="87">
        <f t="shared" si="22"/>
        <v>13.33</v>
      </c>
    </row>
    <row r="496" spans="1:6" s="72" customFormat="1" ht="15">
      <c r="A496" s="89">
        <v>9</v>
      </c>
      <c r="B496" s="115" t="s">
        <v>678</v>
      </c>
      <c r="C496" s="114" t="s">
        <v>259</v>
      </c>
      <c r="D496" s="116">
        <f t="shared" si="21"/>
        <v>1</v>
      </c>
      <c r="E496" s="104">
        <v>8</v>
      </c>
      <c r="F496" s="87">
        <f t="shared" si="22"/>
        <v>13.33</v>
      </c>
    </row>
    <row r="497" spans="1:6" s="72" customFormat="1" ht="15">
      <c r="A497" s="89">
        <v>10</v>
      </c>
      <c r="B497" s="115" t="s">
        <v>678</v>
      </c>
      <c r="C497" s="114" t="s">
        <v>260</v>
      </c>
      <c r="D497" s="116">
        <f t="shared" si="21"/>
        <v>1</v>
      </c>
      <c r="E497" s="104">
        <v>8</v>
      </c>
      <c r="F497" s="87">
        <f t="shared" si="22"/>
        <v>13.33</v>
      </c>
    </row>
    <row r="498" spans="1:6" s="72" customFormat="1" ht="15">
      <c r="A498" s="89">
        <v>11</v>
      </c>
      <c r="B498" s="115" t="s">
        <v>678</v>
      </c>
      <c r="C498" s="114" t="s">
        <v>261</v>
      </c>
      <c r="D498" s="116">
        <f t="shared" si="21"/>
        <v>1</v>
      </c>
      <c r="E498" s="104">
        <v>4</v>
      </c>
      <c r="F498" s="87">
        <f t="shared" si="22"/>
        <v>13.33</v>
      </c>
    </row>
    <row r="499" spans="1:6" s="72" customFormat="1" ht="15">
      <c r="A499" s="89">
        <v>12</v>
      </c>
      <c r="B499" s="115" t="s">
        <v>678</v>
      </c>
      <c r="C499" s="114" t="s">
        <v>262</v>
      </c>
      <c r="D499" s="116">
        <f t="shared" si="21"/>
        <v>1</v>
      </c>
      <c r="E499" s="104">
        <v>8</v>
      </c>
      <c r="F499" s="87">
        <f t="shared" si="22"/>
        <v>13.33</v>
      </c>
    </row>
    <row r="500" spans="1:6" s="72" customFormat="1" ht="15">
      <c r="A500" s="89">
        <v>13</v>
      </c>
      <c r="B500" s="115" t="s">
        <v>678</v>
      </c>
      <c r="C500" s="114" t="s">
        <v>263</v>
      </c>
      <c r="D500" s="116">
        <f t="shared" si="21"/>
        <v>1</v>
      </c>
      <c r="E500" s="104">
        <v>8</v>
      </c>
      <c r="F500" s="87">
        <f t="shared" si="22"/>
        <v>13.33</v>
      </c>
    </row>
    <row r="501" spans="1:6" s="72" customFormat="1" ht="15">
      <c r="A501" s="89">
        <v>14</v>
      </c>
      <c r="B501" s="115" t="s">
        <v>678</v>
      </c>
      <c r="C501" s="114" t="s">
        <v>264</v>
      </c>
      <c r="D501" s="116">
        <f t="shared" si="21"/>
        <v>1</v>
      </c>
      <c r="E501" s="104">
        <v>4</v>
      </c>
      <c r="F501" s="87">
        <f t="shared" si="22"/>
        <v>13.33</v>
      </c>
    </row>
    <row r="502" spans="1:6" s="72" customFormat="1" ht="15">
      <c r="A502" s="89">
        <v>15</v>
      </c>
      <c r="B502" s="115" t="s">
        <v>678</v>
      </c>
      <c r="C502" s="114" t="s">
        <v>265</v>
      </c>
      <c r="D502" s="116">
        <f t="shared" si="21"/>
        <v>1</v>
      </c>
      <c r="E502" s="104">
        <v>8</v>
      </c>
      <c r="F502" s="87">
        <f t="shared" si="22"/>
        <v>13.33</v>
      </c>
    </row>
    <row r="503" spans="1:6" s="72" customFormat="1" ht="15">
      <c r="A503" s="33"/>
      <c r="B503" s="30" t="s">
        <v>238</v>
      </c>
      <c r="C503" s="23" t="s">
        <v>266</v>
      </c>
      <c r="D503" s="24">
        <f>SUM(D504:D510)</f>
        <v>7</v>
      </c>
      <c r="E503" s="24">
        <f>SUM(E504:E510)</f>
        <v>56</v>
      </c>
      <c r="F503" s="25">
        <f>SUM(F504:F510)</f>
        <v>93.31</v>
      </c>
    </row>
    <row r="504" spans="1:6" s="72" customFormat="1" ht="30">
      <c r="A504" s="89">
        <v>16</v>
      </c>
      <c r="B504" s="115" t="s">
        <v>678</v>
      </c>
      <c r="C504" s="114" t="s">
        <v>267</v>
      </c>
      <c r="D504" s="116">
        <f>ROUND(+E504/8,0)</f>
        <v>1</v>
      </c>
      <c r="E504" s="104">
        <v>8</v>
      </c>
      <c r="F504" s="87">
        <f t="shared" si="22"/>
        <v>13.33</v>
      </c>
    </row>
    <row r="505" spans="1:6" s="72" customFormat="1" ht="15">
      <c r="A505" s="89">
        <v>17</v>
      </c>
      <c r="B505" s="115" t="s">
        <v>678</v>
      </c>
      <c r="C505" s="114" t="s">
        <v>268</v>
      </c>
      <c r="D505" s="116">
        <f aca="true" t="shared" si="23" ref="D505:D510">ROUND(+E505/8,0)</f>
        <v>1</v>
      </c>
      <c r="E505" s="104">
        <v>8</v>
      </c>
      <c r="F505" s="87">
        <f t="shared" si="22"/>
        <v>13.33</v>
      </c>
    </row>
    <row r="506" spans="1:6" s="72" customFormat="1" ht="15">
      <c r="A506" s="89">
        <v>18</v>
      </c>
      <c r="B506" s="115" t="s">
        <v>678</v>
      </c>
      <c r="C506" s="114" t="s">
        <v>269</v>
      </c>
      <c r="D506" s="116">
        <f t="shared" si="23"/>
        <v>1</v>
      </c>
      <c r="E506" s="104">
        <v>8</v>
      </c>
      <c r="F506" s="87">
        <f t="shared" si="22"/>
        <v>13.33</v>
      </c>
    </row>
    <row r="507" spans="1:6" s="72" customFormat="1" ht="15">
      <c r="A507" s="89">
        <v>19</v>
      </c>
      <c r="B507" s="115" t="s">
        <v>678</v>
      </c>
      <c r="C507" s="114" t="s">
        <v>270</v>
      </c>
      <c r="D507" s="116">
        <f t="shared" si="23"/>
        <v>1</v>
      </c>
      <c r="E507" s="104">
        <v>8</v>
      </c>
      <c r="F507" s="87">
        <f t="shared" si="22"/>
        <v>13.33</v>
      </c>
    </row>
    <row r="508" spans="1:6" s="72" customFormat="1" ht="15">
      <c r="A508" s="89">
        <v>20</v>
      </c>
      <c r="B508" s="115" t="s">
        <v>678</v>
      </c>
      <c r="C508" s="114" t="s">
        <v>271</v>
      </c>
      <c r="D508" s="116">
        <f t="shared" si="23"/>
        <v>1</v>
      </c>
      <c r="E508" s="104">
        <v>8</v>
      </c>
      <c r="F508" s="87">
        <f t="shared" si="22"/>
        <v>13.33</v>
      </c>
    </row>
    <row r="509" spans="1:6" s="72" customFormat="1" ht="15">
      <c r="A509" s="89">
        <v>21</v>
      </c>
      <c r="B509" s="115" t="s">
        <v>678</v>
      </c>
      <c r="C509" s="114" t="s">
        <v>555</v>
      </c>
      <c r="D509" s="116">
        <f t="shared" si="23"/>
        <v>1</v>
      </c>
      <c r="E509" s="104">
        <v>8</v>
      </c>
      <c r="F509" s="87">
        <f t="shared" si="22"/>
        <v>13.33</v>
      </c>
    </row>
    <row r="510" spans="1:6" s="72" customFormat="1" ht="19.5" customHeight="1" thickBot="1">
      <c r="A510" s="233">
        <v>22</v>
      </c>
      <c r="B510" s="363" t="s">
        <v>678</v>
      </c>
      <c r="C510" s="234" t="s">
        <v>556</v>
      </c>
      <c r="D510" s="143">
        <f t="shared" si="23"/>
        <v>1</v>
      </c>
      <c r="E510" s="364">
        <v>8</v>
      </c>
      <c r="F510" s="144">
        <f t="shared" si="22"/>
        <v>13.33</v>
      </c>
    </row>
    <row r="511" spans="1:6" s="72" customFormat="1" ht="15.75" thickBot="1">
      <c r="A511" s="245"/>
      <c r="B511" s="246"/>
      <c r="C511" s="246" t="s">
        <v>373</v>
      </c>
      <c r="D511" s="247">
        <f>D485+D486+D492+D503</f>
        <v>30</v>
      </c>
      <c r="E511" s="247">
        <f>E485+E486+E492+E503</f>
        <v>218</v>
      </c>
      <c r="F511" s="248">
        <f>F485+F486+F492+F503</f>
        <v>399.96</v>
      </c>
    </row>
    <row r="512" spans="1:7" ht="19.5" customHeight="1">
      <c r="A512" s="117"/>
      <c r="B512" s="118"/>
      <c r="C512" s="118"/>
      <c r="D512" s="117"/>
      <c r="E512" s="117"/>
      <c r="F512" s="117"/>
      <c r="G512" s="117"/>
    </row>
    <row r="513" spans="1:7" ht="19.5" customHeight="1">
      <c r="A513" s="117"/>
      <c r="B513" s="118"/>
      <c r="C513" s="118"/>
      <c r="D513" s="117"/>
      <c r="E513" s="117"/>
      <c r="F513" s="117"/>
      <c r="G513" s="117"/>
    </row>
    <row r="514" spans="1:7" ht="19.5" customHeight="1">
      <c r="A514" s="117"/>
      <c r="B514" s="118"/>
      <c r="C514" s="118"/>
      <c r="D514" s="117"/>
      <c r="E514" s="117"/>
      <c r="F514" s="117"/>
      <c r="G514" s="117"/>
    </row>
    <row r="515" spans="1:6" s="72" customFormat="1" ht="15">
      <c r="A515" s="553" t="s">
        <v>104</v>
      </c>
      <c r="B515" s="553"/>
      <c r="C515" s="553"/>
      <c r="D515" s="553"/>
      <c r="E515" s="553"/>
      <c r="F515" s="553"/>
    </row>
    <row r="516" s="72" customFormat="1" ht="15.75" thickBot="1"/>
    <row r="517" spans="1:6" s="72" customFormat="1" ht="15" customHeight="1">
      <c r="A517" s="554" t="s">
        <v>323</v>
      </c>
      <c r="B517" s="556" t="s">
        <v>324</v>
      </c>
      <c r="C517" s="556" t="s">
        <v>325</v>
      </c>
      <c r="D517" s="556" t="s">
        <v>326</v>
      </c>
      <c r="E517" s="556"/>
      <c r="F517" s="540" t="s">
        <v>280</v>
      </c>
    </row>
    <row r="518" spans="1:6" s="72" customFormat="1" ht="15">
      <c r="A518" s="555"/>
      <c r="B518" s="557"/>
      <c r="C518" s="557"/>
      <c r="D518" s="557"/>
      <c r="E518" s="557"/>
      <c r="F518" s="541"/>
    </row>
    <row r="519" spans="1:6" s="72" customFormat="1" ht="78" customHeight="1">
      <c r="A519" s="555"/>
      <c r="B519" s="557"/>
      <c r="C519" s="557"/>
      <c r="D519" s="65" t="s">
        <v>92</v>
      </c>
      <c r="E519" s="65" t="s">
        <v>93</v>
      </c>
      <c r="F519" s="541"/>
    </row>
    <row r="520" spans="1:6" s="72" customFormat="1" ht="15">
      <c r="A520" s="32"/>
      <c r="B520" s="31" t="s">
        <v>243</v>
      </c>
      <c r="C520" s="23"/>
      <c r="D520" s="24">
        <f>SUM(D521:D522)</f>
        <v>18</v>
      </c>
      <c r="E520" s="24">
        <f>SUM(E521:E522)</f>
        <v>144</v>
      </c>
      <c r="F520" s="25">
        <f>SUM(F521:F522)</f>
        <v>240</v>
      </c>
    </row>
    <row r="521" spans="1:6" s="72" customFormat="1" ht="78.75" customHeight="1">
      <c r="A521" s="63">
        <v>1</v>
      </c>
      <c r="B521" s="114" t="s">
        <v>678</v>
      </c>
      <c r="C521" s="51" t="s">
        <v>219</v>
      </c>
      <c r="D521" s="116">
        <f aca="true" t="shared" si="24" ref="D521:D530">ROUND(+E521/8,0)</f>
        <v>9</v>
      </c>
      <c r="E521" s="116">
        <v>72</v>
      </c>
      <c r="F521" s="87">
        <f>+ROUND((280/21)*D521,2)</f>
        <v>120</v>
      </c>
    </row>
    <row r="522" spans="1:6" s="72" customFormat="1" ht="90">
      <c r="A522" s="63">
        <v>2</v>
      </c>
      <c r="B522" s="114" t="s">
        <v>678</v>
      </c>
      <c r="C522" s="51" t="s">
        <v>209</v>
      </c>
      <c r="D522" s="116">
        <f t="shared" si="24"/>
        <v>9</v>
      </c>
      <c r="E522" s="116">
        <v>72</v>
      </c>
      <c r="F522" s="87">
        <f>+ROUND((280/21)*D522,2)</f>
        <v>120</v>
      </c>
    </row>
    <row r="523" spans="1:6" s="72" customFormat="1" ht="15">
      <c r="A523" s="32"/>
      <c r="B523" s="31" t="s">
        <v>246</v>
      </c>
      <c r="C523" s="23"/>
      <c r="D523" s="24">
        <f>SUM(D524:D526)</f>
        <v>20</v>
      </c>
      <c r="E523" s="24">
        <f>SUM(E524:E526)</f>
        <v>160</v>
      </c>
      <c r="F523" s="25">
        <f>SUM(F524:F526)</f>
        <v>266.67</v>
      </c>
    </row>
    <row r="524" spans="1:6" s="72" customFormat="1" ht="75">
      <c r="A524" s="63">
        <v>3</v>
      </c>
      <c r="B524" s="114" t="s">
        <v>678</v>
      </c>
      <c r="C524" s="51" t="s">
        <v>210</v>
      </c>
      <c r="D524" s="116">
        <f t="shared" si="24"/>
        <v>8</v>
      </c>
      <c r="E524" s="116">
        <v>64</v>
      </c>
      <c r="F524" s="87">
        <f>+ROUND((280/21)*D524,2)</f>
        <v>106.67</v>
      </c>
    </row>
    <row r="525" spans="1:6" s="72" customFormat="1" ht="120">
      <c r="A525" s="63">
        <v>4</v>
      </c>
      <c r="B525" s="114" t="s">
        <v>678</v>
      </c>
      <c r="C525" s="51" t="s">
        <v>211</v>
      </c>
      <c r="D525" s="116">
        <f t="shared" si="24"/>
        <v>9</v>
      </c>
      <c r="E525" s="116">
        <v>72</v>
      </c>
      <c r="F525" s="87">
        <f aca="true" t="shared" si="25" ref="F525:F534">+ROUND((280/21)*D525,2)</f>
        <v>120</v>
      </c>
    </row>
    <row r="526" spans="1:6" s="72" customFormat="1" ht="60">
      <c r="A526" s="63">
        <v>5</v>
      </c>
      <c r="B526" s="114" t="s">
        <v>678</v>
      </c>
      <c r="C526" s="51" t="s">
        <v>212</v>
      </c>
      <c r="D526" s="116">
        <f t="shared" si="24"/>
        <v>3</v>
      </c>
      <c r="E526" s="116">
        <v>24</v>
      </c>
      <c r="F526" s="87">
        <f t="shared" si="25"/>
        <v>40</v>
      </c>
    </row>
    <row r="527" spans="1:6" s="72" customFormat="1" ht="15">
      <c r="A527" s="32"/>
      <c r="B527" s="31" t="s">
        <v>688</v>
      </c>
      <c r="C527" s="23"/>
      <c r="D527" s="24">
        <f>SUM(D528:D530)</f>
        <v>22</v>
      </c>
      <c r="E527" s="24">
        <f>SUM(E528:E530)</f>
        <v>176</v>
      </c>
      <c r="F527" s="25">
        <f>SUM(F528:F530)</f>
        <v>293.34000000000003</v>
      </c>
    </row>
    <row r="528" spans="1:6" s="72" customFormat="1" ht="75">
      <c r="A528" s="68">
        <v>6</v>
      </c>
      <c r="B528" s="114" t="s">
        <v>678</v>
      </c>
      <c r="C528" s="51" t="s">
        <v>213</v>
      </c>
      <c r="D528" s="116">
        <f t="shared" si="24"/>
        <v>6</v>
      </c>
      <c r="E528" s="146">
        <v>48</v>
      </c>
      <c r="F528" s="87">
        <f t="shared" si="25"/>
        <v>80</v>
      </c>
    </row>
    <row r="529" spans="1:6" s="72" customFormat="1" ht="75">
      <c r="A529" s="68">
        <v>7</v>
      </c>
      <c r="B529" s="114" t="s">
        <v>678</v>
      </c>
      <c r="C529" s="51" t="s">
        <v>214</v>
      </c>
      <c r="D529" s="116">
        <f t="shared" si="24"/>
        <v>8</v>
      </c>
      <c r="E529" s="146">
        <v>64</v>
      </c>
      <c r="F529" s="87">
        <f t="shared" si="25"/>
        <v>106.67</v>
      </c>
    </row>
    <row r="530" spans="1:6" s="72" customFormat="1" ht="75">
      <c r="A530" s="68">
        <v>8</v>
      </c>
      <c r="B530" s="114" t="s">
        <v>678</v>
      </c>
      <c r="C530" s="51" t="s">
        <v>215</v>
      </c>
      <c r="D530" s="116">
        <f t="shared" si="24"/>
        <v>8</v>
      </c>
      <c r="E530" s="146">
        <v>64</v>
      </c>
      <c r="F530" s="87">
        <f t="shared" si="25"/>
        <v>106.67</v>
      </c>
    </row>
    <row r="531" spans="1:6" s="72" customFormat="1" ht="15">
      <c r="A531" s="32"/>
      <c r="B531" s="31" t="s">
        <v>238</v>
      </c>
      <c r="C531" s="23"/>
      <c r="D531" s="24">
        <f>SUM(D532:D534)</f>
        <v>24</v>
      </c>
      <c r="E531" s="24">
        <f>SUM(E532:E534)</f>
        <v>192</v>
      </c>
      <c r="F531" s="25">
        <f>SUM(F532:F534)</f>
        <v>320.01</v>
      </c>
    </row>
    <row r="532" spans="1:6" s="72" customFormat="1" ht="105">
      <c r="A532" s="68">
        <v>9</v>
      </c>
      <c r="B532" s="114" t="s">
        <v>678</v>
      </c>
      <c r="C532" s="51" t="s">
        <v>216</v>
      </c>
      <c r="D532" s="116">
        <f>ROUND(+E532/8,0)</f>
        <v>8</v>
      </c>
      <c r="E532" s="146">
        <v>64</v>
      </c>
      <c r="F532" s="87">
        <f t="shared" si="25"/>
        <v>106.67</v>
      </c>
    </row>
    <row r="533" spans="1:6" s="72" customFormat="1" ht="82.5" customHeight="1">
      <c r="A533" s="68">
        <v>10</v>
      </c>
      <c r="B533" s="114" t="s">
        <v>678</v>
      </c>
      <c r="C533" s="51" t="s">
        <v>217</v>
      </c>
      <c r="D533" s="116">
        <f>ROUND(+E533/8,0)</f>
        <v>8</v>
      </c>
      <c r="E533" s="146">
        <v>64</v>
      </c>
      <c r="F533" s="87">
        <f t="shared" si="25"/>
        <v>106.67</v>
      </c>
    </row>
    <row r="534" spans="1:6" s="72" customFormat="1" ht="75.75" thickBot="1">
      <c r="A534" s="69">
        <v>11</v>
      </c>
      <c r="B534" s="234" t="s">
        <v>678</v>
      </c>
      <c r="C534" s="51" t="s">
        <v>218</v>
      </c>
      <c r="D534" s="143">
        <f>ROUND(+E534/8,0)</f>
        <v>8</v>
      </c>
      <c r="E534" s="267">
        <v>64</v>
      </c>
      <c r="F534" s="144">
        <f t="shared" si="25"/>
        <v>106.67</v>
      </c>
    </row>
    <row r="535" spans="1:6" s="72" customFormat="1" ht="15.75" thickBot="1">
      <c r="A535" s="214"/>
      <c r="B535" s="206"/>
      <c r="C535" s="206" t="s">
        <v>373</v>
      </c>
      <c r="D535" s="182">
        <f>+D520+D523+D527+D531</f>
        <v>84</v>
      </c>
      <c r="E535" s="182">
        <f>+E520+E523+E527+E531</f>
        <v>672</v>
      </c>
      <c r="F535" s="180">
        <f>+F520+F523+F527+F531</f>
        <v>1120.02</v>
      </c>
    </row>
    <row r="536" spans="1:7" ht="19.5" customHeight="1">
      <c r="A536" s="117"/>
      <c r="B536" s="118"/>
      <c r="C536" s="118"/>
      <c r="D536" s="117"/>
      <c r="E536" s="117"/>
      <c r="F536" s="117"/>
      <c r="G536" s="117"/>
    </row>
    <row r="537" spans="1:7" ht="19.5" customHeight="1">
      <c r="A537" s="117"/>
      <c r="B537" s="118"/>
      <c r="C537" s="118"/>
      <c r="D537" s="117"/>
      <c r="E537" s="117"/>
      <c r="F537" s="117"/>
      <c r="G537" s="117"/>
    </row>
    <row r="538" spans="1:7" ht="19.5" customHeight="1">
      <c r="A538" s="117"/>
      <c r="B538" s="118"/>
      <c r="C538" s="118"/>
      <c r="D538" s="117"/>
      <c r="E538" s="117"/>
      <c r="F538" s="117"/>
      <c r="G538" s="117"/>
    </row>
    <row r="539" spans="1:6" s="72" customFormat="1" ht="21" customHeight="1">
      <c r="A539" s="553" t="s">
        <v>713</v>
      </c>
      <c r="B539" s="553"/>
      <c r="C539" s="553"/>
      <c r="D539" s="553"/>
      <c r="E539" s="553"/>
      <c r="F539" s="553"/>
    </row>
    <row r="540" spans="4:5" s="72" customFormat="1" ht="15.75" thickBot="1">
      <c r="D540" s="119"/>
      <c r="E540" s="119"/>
    </row>
    <row r="541" spans="1:6" s="72" customFormat="1" ht="15" customHeight="1">
      <c r="A541" s="554" t="s">
        <v>323</v>
      </c>
      <c r="B541" s="556" t="s">
        <v>324</v>
      </c>
      <c r="C541" s="556" t="s">
        <v>325</v>
      </c>
      <c r="D541" s="556" t="s">
        <v>326</v>
      </c>
      <c r="E541" s="556"/>
      <c r="F541" s="540" t="s">
        <v>298</v>
      </c>
    </row>
    <row r="542" spans="1:6" s="72" customFormat="1" ht="15">
      <c r="A542" s="555"/>
      <c r="B542" s="557"/>
      <c r="C542" s="557"/>
      <c r="D542" s="557"/>
      <c r="E542" s="557"/>
      <c r="F542" s="541"/>
    </row>
    <row r="543" spans="1:6" s="72" customFormat="1" ht="120" customHeight="1">
      <c r="A543" s="555"/>
      <c r="B543" s="557"/>
      <c r="C543" s="557"/>
      <c r="D543" s="65" t="s">
        <v>92</v>
      </c>
      <c r="E543" s="65" t="s">
        <v>93</v>
      </c>
      <c r="F543" s="541"/>
    </row>
    <row r="544" spans="1:6" s="72" customFormat="1" ht="15">
      <c r="A544" s="122">
        <v>1</v>
      </c>
      <c r="B544" s="131" t="s">
        <v>678</v>
      </c>
      <c r="C544" s="23" t="s">
        <v>357</v>
      </c>
      <c r="D544" s="24">
        <f>ROUND(+E544/8,0)</f>
        <v>20</v>
      </c>
      <c r="E544" s="24">
        <v>160</v>
      </c>
      <c r="F544" s="25">
        <f>+ROUND((280/21)*D544,2)</f>
        <v>266.67</v>
      </c>
    </row>
    <row r="545" spans="1:6" s="72" customFormat="1" ht="15">
      <c r="A545" s="122"/>
      <c r="B545" s="131"/>
      <c r="C545" s="23" t="s">
        <v>358</v>
      </c>
      <c r="D545" s="24">
        <f>SUM(D546:D552)</f>
        <v>24</v>
      </c>
      <c r="E545" s="24">
        <f>SUM(E546:E552)</f>
        <v>192</v>
      </c>
      <c r="F545" s="25">
        <f>SUM(F546:F552)</f>
        <v>320</v>
      </c>
    </row>
    <row r="546" spans="1:6" s="72" customFormat="1" ht="15">
      <c r="A546" s="63">
        <v>2</v>
      </c>
      <c r="B546" s="114" t="s">
        <v>678</v>
      </c>
      <c r="C546" s="114" t="s">
        <v>331</v>
      </c>
      <c r="D546" s="116">
        <f aca="true" t="shared" si="26" ref="D546:D552">ROUND(+E546/8,0)</f>
        <v>5</v>
      </c>
      <c r="E546" s="116">
        <v>40</v>
      </c>
      <c r="F546" s="87">
        <f aca="true" t="shared" si="27" ref="F546:F553">+ROUND((280/21)*D546,2)</f>
        <v>66.67</v>
      </c>
    </row>
    <row r="547" spans="1:6" s="72" customFormat="1" ht="15">
      <c r="A547" s="63">
        <v>3</v>
      </c>
      <c r="B547" s="114" t="s">
        <v>678</v>
      </c>
      <c r="C547" s="114" t="s">
        <v>332</v>
      </c>
      <c r="D547" s="116">
        <f t="shared" si="26"/>
        <v>4</v>
      </c>
      <c r="E547" s="116">
        <v>32</v>
      </c>
      <c r="F547" s="87">
        <f t="shared" si="27"/>
        <v>53.33</v>
      </c>
    </row>
    <row r="548" spans="1:6" s="72" customFormat="1" ht="15">
      <c r="A548" s="63">
        <v>4</v>
      </c>
      <c r="B548" s="114" t="s">
        <v>678</v>
      </c>
      <c r="C548" s="114" t="s">
        <v>333</v>
      </c>
      <c r="D548" s="116">
        <f t="shared" si="26"/>
        <v>4</v>
      </c>
      <c r="E548" s="116">
        <v>32</v>
      </c>
      <c r="F548" s="87">
        <f t="shared" si="27"/>
        <v>53.33</v>
      </c>
    </row>
    <row r="549" spans="1:6" s="72" customFormat="1" ht="15">
      <c r="A549" s="89">
        <v>5</v>
      </c>
      <c r="B549" s="114" t="s">
        <v>678</v>
      </c>
      <c r="C549" s="114" t="s">
        <v>334</v>
      </c>
      <c r="D549" s="116">
        <f t="shared" si="26"/>
        <v>4</v>
      </c>
      <c r="E549" s="116">
        <v>32</v>
      </c>
      <c r="F549" s="87">
        <f t="shared" si="27"/>
        <v>53.33</v>
      </c>
    </row>
    <row r="550" spans="1:6" s="72" customFormat="1" ht="15">
      <c r="A550" s="89">
        <v>6</v>
      </c>
      <c r="B550" s="114" t="s">
        <v>678</v>
      </c>
      <c r="C550" s="114" t="s">
        <v>335</v>
      </c>
      <c r="D550" s="116">
        <f t="shared" si="26"/>
        <v>3</v>
      </c>
      <c r="E550" s="116">
        <v>24</v>
      </c>
      <c r="F550" s="87">
        <f t="shared" si="27"/>
        <v>40</v>
      </c>
    </row>
    <row r="551" spans="1:6" s="72" customFormat="1" ht="15">
      <c r="A551" s="89">
        <v>7</v>
      </c>
      <c r="B551" s="114" t="s">
        <v>678</v>
      </c>
      <c r="C551" s="114" t="s">
        <v>336</v>
      </c>
      <c r="D551" s="116">
        <f t="shared" si="26"/>
        <v>2</v>
      </c>
      <c r="E551" s="116">
        <v>16</v>
      </c>
      <c r="F551" s="87">
        <f t="shared" si="27"/>
        <v>26.67</v>
      </c>
    </row>
    <row r="552" spans="1:6" s="72" customFormat="1" ht="15">
      <c r="A552" s="89">
        <v>8</v>
      </c>
      <c r="B552" s="114" t="s">
        <v>678</v>
      </c>
      <c r="C552" s="114" t="s">
        <v>337</v>
      </c>
      <c r="D552" s="116">
        <f t="shared" si="26"/>
        <v>2</v>
      </c>
      <c r="E552" s="116">
        <v>16</v>
      </c>
      <c r="F552" s="87">
        <f t="shared" si="27"/>
        <v>26.67</v>
      </c>
    </row>
    <row r="553" spans="1:6" s="72" customFormat="1" ht="15">
      <c r="A553" s="124">
        <v>9</v>
      </c>
      <c r="B553" s="131" t="s">
        <v>678</v>
      </c>
      <c r="C553" s="23" t="s">
        <v>361</v>
      </c>
      <c r="D553" s="24">
        <f>ROUND(+E553/8,0)</f>
        <v>25</v>
      </c>
      <c r="E553" s="24">
        <v>200</v>
      </c>
      <c r="F553" s="25">
        <f t="shared" si="27"/>
        <v>333.33</v>
      </c>
    </row>
    <row r="554" spans="1:6" s="72" customFormat="1" ht="15">
      <c r="A554" s="124"/>
      <c r="B554" s="132"/>
      <c r="C554" s="23" t="s">
        <v>362</v>
      </c>
      <c r="D554" s="24">
        <f>SUM(D555:D557)</f>
        <v>20</v>
      </c>
      <c r="E554" s="24">
        <f>SUM(E555:E557)</f>
        <v>160</v>
      </c>
      <c r="F554" s="25">
        <f>SUM(F555:F557)</f>
        <v>266.67</v>
      </c>
    </row>
    <row r="555" spans="1:6" s="72" customFormat="1" ht="15">
      <c r="A555" s="89">
        <v>10</v>
      </c>
      <c r="B555" s="114" t="s">
        <v>678</v>
      </c>
      <c r="C555" s="114" t="s">
        <v>338</v>
      </c>
      <c r="D555" s="116">
        <f aca="true" t="shared" si="28" ref="D555:D563">ROUND(+E555/8,0)</f>
        <v>10</v>
      </c>
      <c r="E555" s="116">
        <v>80</v>
      </c>
      <c r="F555" s="87">
        <f aca="true" t="shared" si="29" ref="F555:F563">+ROUND((280/21)*D555,2)</f>
        <v>133.33</v>
      </c>
    </row>
    <row r="556" spans="1:6" s="72" customFormat="1" ht="15">
      <c r="A556" s="89">
        <v>11</v>
      </c>
      <c r="B556" s="114" t="s">
        <v>678</v>
      </c>
      <c r="C556" s="114" t="s">
        <v>339</v>
      </c>
      <c r="D556" s="116">
        <f t="shared" si="28"/>
        <v>5</v>
      </c>
      <c r="E556" s="116">
        <v>40</v>
      </c>
      <c r="F556" s="87">
        <f t="shared" si="29"/>
        <v>66.67</v>
      </c>
    </row>
    <row r="557" spans="1:6" s="72" customFormat="1" ht="15">
      <c r="A557" s="89">
        <v>12</v>
      </c>
      <c r="B557" s="114" t="s">
        <v>678</v>
      </c>
      <c r="C557" s="114" t="s">
        <v>340</v>
      </c>
      <c r="D557" s="116">
        <f t="shared" si="28"/>
        <v>5</v>
      </c>
      <c r="E557" s="116">
        <v>40</v>
      </c>
      <c r="F557" s="87">
        <f t="shared" si="29"/>
        <v>66.67</v>
      </c>
    </row>
    <row r="558" spans="1:6" s="72" customFormat="1" ht="15">
      <c r="A558" s="124">
        <v>13</v>
      </c>
      <c r="B558" s="131" t="s">
        <v>678</v>
      </c>
      <c r="C558" s="23" t="s">
        <v>363</v>
      </c>
      <c r="D558" s="24">
        <f t="shared" si="28"/>
        <v>20</v>
      </c>
      <c r="E558" s="24">
        <v>160</v>
      </c>
      <c r="F558" s="25">
        <f t="shared" si="29"/>
        <v>266.67</v>
      </c>
    </row>
    <row r="559" spans="1:6" s="72" customFormat="1" ht="15">
      <c r="A559" s="124">
        <v>14</v>
      </c>
      <c r="B559" s="131" t="s">
        <v>678</v>
      </c>
      <c r="C559" s="23" t="s">
        <v>364</v>
      </c>
      <c r="D559" s="24">
        <f t="shared" si="28"/>
        <v>15</v>
      </c>
      <c r="E559" s="24">
        <v>120</v>
      </c>
      <c r="F559" s="25">
        <f t="shared" si="29"/>
        <v>200</v>
      </c>
    </row>
    <row r="560" spans="1:6" s="72" customFormat="1" ht="15">
      <c r="A560" s="124">
        <v>15</v>
      </c>
      <c r="B560" s="131" t="s">
        <v>678</v>
      </c>
      <c r="C560" s="23" t="s">
        <v>365</v>
      </c>
      <c r="D560" s="24">
        <f t="shared" si="28"/>
        <v>10</v>
      </c>
      <c r="E560" s="24">
        <v>80</v>
      </c>
      <c r="F560" s="25">
        <f t="shared" si="29"/>
        <v>133.33</v>
      </c>
    </row>
    <row r="561" spans="1:6" s="72" customFormat="1" ht="15">
      <c r="A561" s="124">
        <v>16</v>
      </c>
      <c r="B561" s="131" t="s">
        <v>678</v>
      </c>
      <c r="C561" s="23" t="s">
        <v>366</v>
      </c>
      <c r="D561" s="24">
        <f t="shared" si="28"/>
        <v>10</v>
      </c>
      <c r="E561" s="24">
        <v>80</v>
      </c>
      <c r="F561" s="25">
        <f t="shared" si="29"/>
        <v>133.33</v>
      </c>
    </row>
    <row r="562" spans="1:6" s="72" customFormat="1" ht="15">
      <c r="A562" s="124">
        <v>17</v>
      </c>
      <c r="B562" s="131" t="s">
        <v>678</v>
      </c>
      <c r="C562" s="23" t="s">
        <v>367</v>
      </c>
      <c r="D562" s="24">
        <f t="shared" si="28"/>
        <v>10</v>
      </c>
      <c r="E562" s="24">
        <v>80</v>
      </c>
      <c r="F562" s="25">
        <f t="shared" si="29"/>
        <v>133.33</v>
      </c>
    </row>
    <row r="563" spans="1:6" s="72" customFormat="1" ht="15">
      <c r="A563" s="124">
        <v>18</v>
      </c>
      <c r="B563" s="131" t="s">
        <v>678</v>
      </c>
      <c r="C563" s="23" t="s">
        <v>368</v>
      </c>
      <c r="D563" s="24">
        <f t="shared" si="28"/>
        <v>10</v>
      </c>
      <c r="E563" s="24">
        <v>80</v>
      </c>
      <c r="F563" s="25">
        <f t="shared" si="29"/>
        <v>133.33</v>
      </c>
    </row>
    <row r="564" spans="1:6" s="72" customFormat="1" ht="15">
      <c r="A564" s="124"/>
      <c r="B564" s="131"/>
      <c r="C564" s="23" t="s">
        <v>360</v>
      </c>
      <c r="D564" s="24">
        <f>SUM(D565:D566)</f>
        <v>10</v>
      </c>
      <c r="E564" s="24">
        <f>SUM(E565:E566)</f>
        <v>80</v>
      </c>
      <c r="F564" s="25">
        <f>SUM(F565:F566)</f>
        <v>133.34</v>
      </c>
    </row>
    <row r="565" spans="1:6" s="72" customFormat="1" ht="15">
      <c r="A565" s="89">
        <v>19</v>
      </c>
      <c r="B565" s="114" t="s">
        <v>678</v>
      </c>
      <c r="C565" s="114" t="s">
        <v>432</v>
      </c>
      <c r="D565" s="116">
        <f>ROUND(+E565/8,0)</f>
        <v>8</v>
      </c>
      <c r="E565" s="116">
        <v>64</v>
      </c>
      <c r="F565" s="87">
        <f>+ROUND((280/21)*D565,2)</f>
        <v>106.67</v>
      </c>
    </row>
    <row r="566" spans="1:6" s="72" customFormat="1" ht="15">
      <c r="A566" s="89">
        <v>20</v>
      </c>
      <c r="B566" s="114" t="s">
        <v>678</v>
      </c>
      <c r="C566" s="114" t="s">
        <v>433</v>
      </c>
      <c r="D566" s="116">
        <f>ROUND(+E566/8,0)</f>
        <v>2</v>
      </c>
      <c r="E566" s="116">
        <v>16</v>
      </c>
      <c r="F566" s="87">
        <f>+ROUND((280/21)*D566,2)</f>
        <v>26.67</v>
      </c>
    </row>
    <row r="567" spans="1:6" s="72" customFormat="1" ht="15.75" thickBot="1">
      <c r="A567" s="268">
        <v>21</v>
      </c>
      <c r="B567" s="269" t="s">
        <v>678</v>
      </c>
      <c r="C567" s="270" t="s">
        <v>359</v>
      </c>
      <c r="D567" s="24">
        <f>ROUND(+E567/8,0)</f>
        <v>5</v>
      </c>
      <c r="E567" s="272">
        <v>40</v>
      </c>
      <c r="F567" s="271">
        <f>+ROUND((280/21)*D567,2)</f>
        <v>66.67</v>
      </c>
    </row>
    <row r="568" spans="1:6" s="72" customFormat="1" ht="15.75" thickBot="1">
      <c r="A568" s="214"/>
      <c r="B568" s="206"/>
      <c r="C568" s="206" t="s">
        <v>373</v>
      </c>
      <c r="D568" s="182">
        <f>+D544+D545+D553+D554+D558+D559+D560+D561+D562+D563+D564+D567</f>
        <v>179</v>
      </c>
      <c r="E568" s="182">
        <f>+E544+E545+E553+E554+E558+E559+E560+E561+E562+E563+E564+E567</f>
        <v>1432</v>
      </c>
      <c r="F568" s="180">
        <f>+F544+F545+F553+F554+F558+F559+F560+F561+F562+F563+F564+F567</f>
        <v>2386.67</v>
      </c>
    </row>
    <row r="569" spans="1:7" ht="19.5" customHeight="1">
      <c r="A569" s="117"/>
      <c r="B569" s="118"/>
      <c r="C569" s="118"/>
      <c r="D569" s="117"/>
      <c r="E569" s="117"/>
      <c r="F569" s="117"/>
      <c r="G569" s="117"/>
    </row>
    <row r="570" spans="1:7" ht="19.5" customHeight="1">
      <c r="A570" s="117"/>
      <c r="B570" s="118"/>
      <c r="C570" s="118"/>
      <c r="D570" s="117"/>
      <c r="E570" s="117"/>
      <c r="F570" s="117"/>
      <c r="G570" s="117"/>
    </row>
    <row r="571" spans="1:7" ht="19.5" customHeight="1">
      <c r="A571" s="117"/>
      <c r="B571" s="118"/>
      <c r="C571" s="118"/>
      <c r="D571" s="117"/>
      <c r="E571" s="117"/>
      <c r="F571" s="117"/>
      <c r="G571" s="117"/>
    </row>
    <row r="572" spans="1:6" s="72" customFormat="1" ht="21" customHeight="1">
      <c r="A572" s="553" t="s">
        <v>713</v>
      </c>
      <c r="B572" s="553"/>
      <c r="C572" s="553"/>
      <c r="D572" s="553"/>
      <c r="E572" s="553"/>
      <c r="F572" s="553"/>
    </row>
    <row r="573" spans="4:6" s="72" customFormat="1" ht="15.75" thickBot="1">
      <c r="D573" s="119"/>
      <c r="E573" s="119"/>
      <c r="F573" s="236" t="s">
        <v>415</v>
      </c>
    </row>
    <row r="574" spans="1:6" s="72" customFormat="1" ht="15" customHeight="1">
      <c r="A574" s="554" t="s">
        <v>323</v>
      </c>
      <c r="B574" s="556" t="s">
        <v>324</v>
      </c>
      <c r="C574" s="556" t="s">
        <v>325</v>
      </c>
      <c r="D574" s="556" t="s">
        <v>326</v>
      </c>
      <c r="E574" s="556"/>
      <c r="F574" s="551" t="s">
        <v>627</v>
      </c>
    </row>
    <row r="575" spans="1:6" s="72" customFormat="1" ht="15">
      <c r="A575" s="555"/>
      <c r="B575" s="557"/>
      <c r="C575" s="557"/>
      <c r="D575" s="557"/>
      <c r="E575" s="557"/>
      <c r="F575" s="552"/>
    </row>
    <row r="576" spans="1:6" s="72" customFormat="1" ht="120" customHeight="1">
      <c r="A576" s="555"/>
      <c r="B576" s="557"/>
      <c r="C576" s="557"/>
      <c r="D576" s="65" t="s">
        <v>92</v>
      </c>
      <c r="E576" s="65" t="s">
        <v>93</v>
      </c>
      <c r="F576" s="552"/>
    </row>
    <row r="577" spans="1:6" s="72" customFormat="1" ht="15">
      <c r="A577" s="122">
        <v>1</v>
      </c>
      <c r="B577" s="131" t="s">
        <v>678</v>
      </c>
      <c r="C577" s="23" t="s">
        <v>357</v>
      </c>
      <c r="D577" s="24">
        <f>ROUND(+E577/8,0)</f>
        <v>20</v>
      </c>
      <c r="E577" s="24">
        <v>160</v>
      </c>
      <c r="F577" s="25">
        <f aca="true" t="shared" si="30" ref="F577:F586">+ROUND((847.53/21)*D577,2)</f>
        <v>807.17</v>
      </c>
    </row>
    <row r="578" spans="1:6" s="72" customFormat="1" ht="15">
      <c r="A578" s="122"/>
      <c r="B578" s="131"/>
      <c r="C578" s="23" t="s">
        <v>358</v>
      </c>
      <c r="D578" s="24">
        <f>SUM(D579:D585)</f>
        <v>24</v>
      </c>
      <c r="E578" s="24">
        <f>SUM(E579:E585)</f>
        <v>192</v>
      </c>
      <c r="F578" s="25">
        <f>SUM(F579:F585)</f>
        <v>968.6000000000003</v>
      </c>
    </row>
    <row r="579" spans="1:6" s="72" customFormat="1" ht="15">
      <c r="A579" s="63">
        <v>2</v>
      </c>
      <c r="B579" s="114" t="s">
        <v>678</v>
      </c>
      <c r="C579" s="114" t="s">
        <v>331</v>
      </c>
      <c r="D579" s="116">
        <f aca="true" t="shared" si="31" ref="D579:D585">ROUND(+E579/8,0)</f>
        <v>5</v>
      </c>
      <c r="E579" s="116">
        <v>40</v>
      </c>
      <c r="F579" s="84">
        <f t="shared" si="30"/>
        <v>201.79</v>
      </c>
    </row>
    <row r="580" spans="1:6" s="72" customFormat="1" ht="15">
      <c r="A580" s="63">
        <v>3</v>
      </c>
      <c r="B580" s="114" t="s">
        <v>678</v>
      </c>
      <c r="C580" s="114" t="s">
        <v>332</v>
      </c>
      <c r="D580" s="116">
        <f t="shared" si="31"/>
        <v>4</v>
      </c>
      <c r="E580" s="116">
        <v>32</v>
      </c>
      <c r="F580" s="84">
        <f t="shared" si="30"/>
        <v>161.43</v>
      </c>
    </row>
    <row r="581" spans="1:6" s="72" customFormat="1" ht="15">
      <c r="A581" s="63">
        <v>4</v>
      </c>
      <c r="B581" s="114" t="s">
        <v>678</v>
      </c>
      <c r="C581" s="114" t="s">
        <v>333</v>
      </c>
      <c r="D581" s="116">
        <f t="shared" si="31"/>
        <v>4</v>
      </c>
      <c r="E581" s="116">
        <v>32</v>
      </c>
      <c r="F581" s="84">
        <f t="shared" si="30"/>
        <v>161.43</v>
      </c>
    </row>
    <row r="582" spans="1:6" s="72" customFormat="1" ht="15">
      <c r="A582" s="89">
        <v>5</v>
      </c>
      <c r="B582" s="114" t="s">
        <v>678</v>
      </c>
      <c r="C582" s="114" t="s">
        <v>334</v>
      </c>
      <c r="D582" s="116">
        <f t="shared" si="31"/>
        <v>4</v>
      </c>
      <c r="E582" s="116">
        <v>32</v>
      </c>
      <c r="F582" s="84">
        <f t="shared" si="30"/>
        <v>161.43</v>
      </c>
    </row>
    <row r="583" spans="1:6" s="72" customFormat="1" ht="15">
      <c r="A583" s="89">
        <v>6</v>
      </c>
      <c r="B583" s="114" t="s">
        <v>678</v>
      </c>
      <c r="C583" s="114" t="s">
        <v>335</v>
      </c>
      <c r="D583" s="116">
        <f t="shared" si="31"/>
        <v>3</v>
      </c>
      <c r="E583" s="116">
        <v>24</v>
      </c>
      <c r="F583" s="84">
        <f t="shared" si="30"/>
        <v>121.08</v>
      </c>
    </row>
    <row r="584" spans="1:6" s="72" customFormat="1" ht="15">
      <c r="A584" s="89">
        <v>7</v>
      </c>
      <c r="B584" s="114" t="s">
        <v>678</v>
      </c>
      <c r="C584" s="114" t="s">
        <v>336</v>
      </c>
      <c r="D584" s="116">
        <f t="shared" si="31"/>
        <v>2</v>
      </c>
      <c r="E584" s="116">
        <v>16</v>
      </c>
      <c r="F584" s="84">
        <f t="shared" si="30"/>
        <v>80.72</v>
      </c>
    </row>
    <row r="585" spans="1:6" s="72" customFormat="1" ht="15">
      <c r="A585" s="89">
        <v>8</v>
      </c>
      <c r="B585" s="114" t="s">
        <v>678</v>
      </c>
      <c r="C585" s="114" t="s">
        <v>337</v>
      </c>
      <c r="D585" s="116">
        <f t="shared" si="31"/>
        <v>2</v>
      </c>
      <c r="E585" s="116">
        <v>16</v>
      </c>
      <c r="F585" s="84">
        <f t="shared" si="30"/>
        <v>80.72</v>
      </c>
    </row>
    <row r="586" spans="1:6" s="72" customFormat="1" ht="15">
      <c r="A586" s="124">
        <v>9</v>
      </c>
      <c r="B586" s="131" t="s">
        <v>678</v>
      </c>
      <c r="C586" s="23" t="s">
        <v>361</v>
      </c>
      <c r="D586" s="24">
        <f>ROUND(+E586/8,0)</f>
        <v>25</v>
      </c>
      <c r="E586" s="24">
        <v>200</v>
      </c>
      <c r="F586" s="25">
        <f t="shared" si="30"/>
        <v>1008.96</v>
      </c>
    </row>
    <row r="587" spans="1:6" s="72" customFormat="1" ht="15">
      <c r="A587" s="124"/>
      <c r="B587" s="132"/>
      <c r="C587" s="23" t="s">
        <v>362</v>
      </c>
      <c r="D587" s="24">
        <f>SUM(D588:D590)</f>
        <v>20</v>
      </c>
      <c r="E587" s="24">
        <f>SUM(E588:E590)</f>
        <v>160</v>
      </c>
      <c r="F587" s="25">
        <f>SUM(F588:F590)</f>
        <v>807.17</v>
      </c>
    </row>
    <row r="588" spans="1:6" s="72" customFormat="1" ht="15">
      <c r="A588" s="89">
        <v>10</v>
      </c>
      <c r="B588" s="114" t="s">
        <v>678</v>
      </c>
      <c r="C588" s="114" t="s">
        <v>338</v>
      </c>
      <c r="D588" s="116">
        <f aca="true" t="shared" si="32" ref="D588:D596">ROUND(+E588/8,0)</f>
        <v>10</v>
      </c>
      <c r="E588" s="116">
        <v>80</v>
      </c>
      <c r="F588" s="84">
        <f aca="true" t="shared" si="33" ref="F588:F596">+ROUND((847.53/21)*D588,2)</f>
        <v>403.59</v>
      </c>
    </row>
    <row r="589" spans="1:6" s="72" customFormat="1" ht="15">
      <c r="A589" s="89">
        <v>11</v>
      </c>
      <c r="B589" s="114" t="s">
        <v>678</v>
      </c>
      <c r="C589" s="114" t="s">
        <v>339</v>
      </c>
      <c r="D589" s="116">
        <f t="shared" si="32"/>
        <v>5</v>
      </c>
      <c r="E589" s="116">
        <v>40</v>
      </c>
      <c r="F589" s="84">
        <f t="shared" si="33"/>
        <v>201.79</v>
      </c>
    </row>
    <row r="590" spans="1:6" s="72" customFormat="1" ht="15">
      <c r="A590" s="89">
        <v>12</v>
      </c>
      <c r="B590" s="114" t="s">
        <v>678</v>
      </c>
      <c r="C590" s="114" t="s">
        <v>340</v>
      </c>
      <c r="D590" s="116">
        <f t="shared" si="32"/>
        <v>5</v>
      </c>
      <c r="E590" s="116">
        <v>40</v>
      </c>
      <c r="F590" s="84">
        <f t="shared" si="33"/>
        <v>201.79</v>
      </c>
    </row>
    <row r="591" spans="1:6" s="72" customFormat="1" ht="15">
      <c r="A591" s="124">
        <v>13</v>
      </c>
      <c r="B591" s="131" t="s">
        <v>678</v>
      </c>
      <c r="C591" s="23" t="s">
        <v>363</v>
      </c>
      <c r="D591" s="24">
        <f t="shared" si="32"/>
        <v>20</v>
      </c>
      <c r="E591" s="24">
        <v>160</v>
      </c>
      <c r="F591" s="25">
        <f t="shared" si="33"/>
        <v>807.17</v>
      </c>
    </row>
    <row r="592" spans="1:6" s="72" customFormat="1" ht="15">
      <c r="A592" s="124">
        <v>14</v>
      </c>
      <c r="B592" s="131" t="s">
        <v>678</v>
      </c>
      <c r="C592" s="23" t="s">
        <v>364</v>
      </c>
      <c r="D592" s="24">
        <f t="shared" si="32"/>
        <v>15</v>
      </c>
      <c r="E592" s="24">
        <v>120</v>
      </c>
      <c r="F592" s="25">
        <f t="shared" si="33"/>
        <v>605.38</v>
      </c>
    </row>
    <row r="593" spans="1:6" s="72" customFormat="1" ht="15">
      <c r="A593" s="124">
        <v>15</v>
      </c>
      <c r="B593" s="131" t="s">
        <v>678</v>
      </c>
      <c r="C593" s="23" t="s">
        <v>365</v>
      </c>
      <c r="D593" s="24">
        <f t="shared" si="32"/>
        <v>10</v>
      </c>
      <c r="E593" s="24">
        <v>80</v>
      </c>
      <c r="F593" s="25">
        <f t="shared" si="33"/>
        <v>403.59</v>
      </c>
    </row>
    <row r="594" spans="1:6" s="72" customFormat="1" ht="15">
      <c r="A594" s="124">
        <v>16</v>
      </c>
      <c r="B594" s="131" t="s">
        <v>678</v>
      </c>
      <c r="C594" s="23" t="s">
        <v>366</v>
      </c>
      <c r="D594" s="24">
        <f t="shared" si="32"/>
        <v>10</v>
      </c>
      <c r="E594" s="24">
        <v>80</v>
      </c>
      <c r="F594" s="25">
        <f t="shared" si="33"/>
        <v>403.59</v>
      </c>
    </row>
    <row r="595" spans="1:6" s="72" customFormat="1" ht="15">
      <c r="A595" s="124">
        <v>17</v>
      </c>
      <c r="B595" s="131" t="s">
        <v>678</v>
      </c>
      <c r="C595" s="23" t="s">
        <v>367</v>
      </c>
      <c r="D595" s="24">
        <f t="shared" si="32"/>
        <v>10</v>
      </c>
      <c r="E595" s="24">
        <v>80</v>
      </c>
      <c r="F595" s="25">
        <f t="shared" si="33"/>
        <v>403.59</v>
      </c>
    </row>
    <row r="596" spans="1:6" s="72" customFormat="1" ht="15">
      <c r="A596" s="124">
        <v>18</v>
      </c>
      <c r="B596" s="131" t="s">
        <v>678</v>
      </c>
      <c r="C596" s="23" t="s">
        <v>368</v>
      </c>
      <c r="D596" s="24">
        <f t="shared" si="32"/>
        <v>10</v>
      </c>
      <c r="E596" s="24">
        <v>80</v>
      </c>
      <c r="F596" s="25">
        <f t="shared" si="33"/>
        <v>403.59</v>
      </c>
    </row>
    <row r="597" spans="1:6" s="72" customFormat="1" ht="15">
      <c r="A597" s="124"/>
      <c r="B597" s="131"/>
      <c r="C597" s="23" t="s">
        <v>360</v>
      </c>
      <c r="D597" s="24">
        <f>SUM(D598:D599)</f>
        <v>10</v>
      </c>
      <c r="E597" s="24">
        <f>SUM(E598:E599)</f>
        <v>80</v>
      </c>
      <c r="F597" s="25">
        <f>SUM(F598:F599)</f>
        <v>403.59000000000003</v>
      </c>
    </row>
    <row r="598" spans="1:6" s="72" customFormat="1" ht="15">
      <c r="A598" s="89">
        <v>19</v>
      </c>
      <c r="B598" s="114" t="s">
        <v>678</v>
      </c>
      <c r="C598" s="114" t="s">
        <v>432</v>
      </c>
      <c r="D598" s="116">
        <f>ROUND(+E598/8,0)</f>
        <v>8</v>
      </c>
      <c r="E598" s="116">
        <v>64</v>
      </c>
      <c r="F598" s="84">
        <f>+ROUND((847.53/21)*D598,2)</f>
        <v>322.87</v>
      </c>
    </row>
    <row r="599" spans="1:6" s="72" customFormat="1" ht="15">
      <c r="A599" s="89">
        <v>20</v>
      </c>
      <c r="B599" s="114" t="s">
        <v>678</v>
      </c>
      <c r="C599" s="114" t="s">
        <v>433</v>
      </c>
      <c r="D599" s="116">
        <f>ROUND(+E599/8,0)</f>
        <v>2</v>
      </c>
      <c r="E599" s="116">
        <v>16</v>
      </c>
      <c r="F599" s="84">
        <f>+ROUND((847.53/21)*D599,2)</f>
        <v>80.72</v>
      </c>
    </row>
    <row r="600" spans="1:6" s="72" customFormat="1" ht="15.75" thickBot="1">
      <c r="A600" s="268">
        <v>21</v>
      </c>
      <c r="B600" s="269" t="s">
        <v>678</v>
      </c>
      <c r="C600" s="270" t="s">
        <v>359</v>
      </c>
      <c r="D600" s="24">
        <f>ROUND(+E600/8,0)</f>
        <v>5</v>
      </c>
      <c r="E600" s="272">
        <v>40</v>
      </c>
      <c r="F600" s="25">
        <f>+ROUND((847.53/21)*D600,2)</f>
        <v>201.79</v>
      </c>
    </row>
    <row r="601" spans="1:6" s="72" customFormat="1" ht="15.75" thickBot="1">
      <c r="A601" s="214"/>
      <c r="B601" s="206"/>
      <c r="C601" s="206" t="s">
        <v>373</v>
      </c>
      <c r="D601" s="182">
        <f>+D577+D578+D586+D587+D591+D592+D593+D594+D595+D596+D597+D600</f>
        <v>179</v>
      </c>
      <c r="E601" s="182">
        <f>+E577+E578+E586+E587+E591+E592+E593+E594+E595+E596+E597+E600</f>
        <v>1432</v>
      </c>
      <c r="F601" s="180">
        <f>+F577+F578+F586+F587+F591+F592+F593+F594+F595+F596+F597+F600</f>
        <v>7224.190000000001</v>
      </c>
    </row>
    <row r="602" spans="1:7" ht="17.25" customHeight="1">
      <c r="A602" s="117"/>
      <c r="B602" s="118"/>
      <c r="C602" s="118"/>
      <c r="D602" s="117"/>
      <c r="E602" s="117"/>
      <c r="F602" s="117"/>
      <c r="G602" s="117"/>
    </row>
    <row r="603" spans="1:7" ht="17.25" customHeight="1">
      <c r="A603" s="117"/>
      <c r="B603" s="118"/>
      <c r="C603" s="118"/>
      <c r="D603" s="117"/>
      <c r="E603" s="117"/>
      <c r="F603" s="117"/>
      <c r="G603" s="117"/>
    </row>
    <row r="604" spans="1:7" ht="17.25" customHeight="1">
      <c r="A604" s="117"/>
      <c r="B604" s="118"/>
      <c r="C604" s="118"/>
      <c r="D604" s="117"/>
      <c r="E604" s="117"/>
      <c r="F604" s="117"/>
      <c r="G604" s="117"/>
    </row>
    <row r="605" spans="1:6" s="72" customFormat="1" ht="15" customHeight="1">
      <c r="A605" s="553" t="s">
        <v>220</v>
      </c>
      <c r="B605" s="553"/>
      <c r="C605" s="553"/>
      <c r="D605" s="553"/>
      <c r="E605" s="553"/>
      <c r="F605" s="553"/>
    </row>
    <row r="606" spans="1:6" s="72" customFormat="1" ht="15.75" thickBot="1">
      <c r="A606" s="67"/>
      <c r="B606" s="128"/>
      <c r="C606" s="129"/>
      <c r="D606" s="129"/>
      <c r="E606" s="67"/>
      <c r="F606" s="128"/>
    </row>
    <row r="607" spans="1:6" s="72" customFormat="1" ht="15" customHeight="1">
      <c r="A607" s="558" t="s">
        <v>323</v>
      </c>
      <c r="B607" s="538" t="s">
        <v>324</v>
      </c>
      <c r="C607" s="538" t="s">
        <v>325</v>
      </c>
      <c r="D607" s="538" t="s">
        <v>326</v>
      </c>
      <c r="E607" s="538"/>
      <c r="F607" s="540" t="s">
        <v>280</v>
      </c>
    </row>
    <row r="608" spans="1:6" s="72" customFormat="1" ht="15">
      <c r="A608" s="559"/>
      <c r="B608" s="539"/>
      <c r="C608" s="539"/>
      <c r="D608" s="539"/>
      <c r="E608" s="539"/>
      <c r="F608" s="541"/>
    </row>
    <row r="609" spans="1:6" s="72" customFormat="1" ht="84.75" customHeight="1">
      <c r="A609" s="559"/>
      <c r="B609" s="539"/>
      <c r="C609" s="539"/>
      <c r="D609" s="55" t="s">
        <v>92</v>
      </c>
      <c r="E609" s="55" t="s">
        <v>93</v>
      </c>
      <c r="F609" s="541"/>
    </row>
    <row r="610" spans="1:6" s="72" customFormat="1" ht="15">
      <c r="A610" s="249"/>
      <c r="B610" s="183" t="s">
        <v>243</v>
      </c>
      <c r="C610" s="23"/>
      <c r="D610" s="24">
        <f>SUM(D611:D611)</f>
        <v>5</v>
      </c>
      <c r="E610" s="24">
        <f>SUM(E611:E611)</f>
        <v>40</v>
      </c>
      <c r="F610" s="25">
        <f>SUM(F611)</f>
        <v>66.67</v>
      </c>
    </row>
    <row r="611" spans="1:6" s="72" customFormat="1" ht="27.75" customHeight="1">
      <c r="A611" s="68">
        <v>1</v>
      </c>
      <c r="B611" s="114" t="s">
        <v>678</v>
      </c>
      <c r="C611" s="114" t="s">
        <v>187</v>
      </c>
      <c r="D611" s="116">
        <f>ROUND(+E611/8,0)</f>
        <v>5</v>
      </c>
      <c r="E611" s="130">
        <v>40</v>
      </c>
      <c r="F611" s="87">
        <f>+ROUND((280/21)*D611,2)</f>
        <v>66.67</v>
      </c>
    </row>
    <row r="612" spans="1:6" s="72" customFormat="1" ht="15">
      <c r="A612" s="249"/>
      <c r="B612" s="183" t="s">
        <v>246</v>
      </c>
      <c r="C612" s="23"/>
      <c r="D612" s="24">
        <f>SUM(D613:D614)</f>
        <v>20</v>
      </c>
      <c r="E612" s="24">
        <f>SUM(E613:E614)</f>
        <v>160</v>
      </c>
      <c r="F612" s="25">
        <f>SUM(F613:F614)</f>
        <v>266.66</v>
      </c>
    </row>
    <row r="613" spans="1:6" s="72" customFormat="1" ht="28.5" customHeight="1">
      <c r="A613" s="99">
        <v>2</v>
      </c>
      <c r="B613" s="210" t="s">
        <v>678</v>
      </c>
      <c r="C613" s="114" t="s">
        <v>221</v>
      </c>
      <c r="D613" s="116">
        <f>ROUND(+E613/8,0)</f>
        <v>10</v>
      </c>
      <c r="E613" s="130">
        <v>80</v>
      </c>
      <c r="F613" s="87">
        <f>+ROUND((280/21)*D613,2)</f>
        <v>133.33</v>
      </c>
    </row>
    <row r="614" spans="1:6" s="72" customFormat="1" ht="35.25" customHeight="1">
      <c r="A614" s="99">
        <v>3</v>
      </c>
      <c r="B614" s="210" t="s">
        <v>678</v>
      </c>
      <c r="C614" s="114" t="s">
        <v>188</v>
      </c>
      <c r="D614" s="116">
        <f>ROUND(+E614/8,0)</f>
        <v>10</v>
      </c>
      <c r="E614" s="130">
        <v>80</v>
      </c>
      <c r="F614" s="87">
        <f>+ROUND((280/21)*D614,2)</f>
        <v>133.33</v>
      </c>
    </row>
    <row r="615" spans="1:6" s="72" customFormat="1" ht="15">
      <c r="A615" s="249"/>
      <c r="B615" s="183" t="s">
        <v>688</v>
      </c>
      <c r="C615" s="23"/>
      <c r="D615" s="24">
        <f>SUM(D616:D619)</f>
        <v>23</v>
      </c>
      <c r="E615" s="24">
        <f>SUM(E616:E619)</f>
        <v>184</v>
      </c>
      <c r="F615" s="273">
        <f>SUM(F616:F619)</f>
        <v>306.68</v>
      </c>
    </row>
    <row r="616" spans="1:6" s="72" customFormat="1" ht="28.5" customHeight="1">
      <c r="A616" s="99">
        <v>4</v>
      </c>
      <c r="B616" s="210" t="s">
        <v>678</v>
      </c>
      <c r="C616" s="114" t="s">
        <v>222</v>
      </c>
      <c r="D616" s="116">
        <f>ROUND(+E616/8,0)</f>
        <v>5</v>
      </c>
      <c r="E616" s="130">
        <v>40</v>
      </c>
      <c r="F616" s="87">
        <f>+ROUND((280/21)*D616,2)</f>
        <v>66.67</v>
      </c>
    </row>
    <row r="617" spans="1:6" s="72" customFormat="1" ht="27.75" customHeight="1">
      <c r="A617" s="99">
        <v>5</v>
      </c>
      <c r="B617" s="210" t="s">
        <v>678</v>
      </c>
      <c r="C617" s="114" t="s">
        <v>223</v>
      </c>
      <c r="D617" s="116">
        <f>ROUND(+E617/8,0)</f>
        <v>5</v>
      </c>
      <c r="E617" s="130">
        <v>40</v>
      </c>
      <c r="F617" s="87">
        <f>+ROUND((280/21)*D617,2)</f>
        <v>66.67</v>
      </c>
    </row>
    <row r="618" spans="1:6" s="72" customFormat="1" ht="30" customHeight="1">
      <c r="A618" s="99">
        <v>6</v>
      </c>
      <c r="B618" s="210" t="s">
        <v>678</v>
      </c>
      <c r="C618" s="114" t="s">
        <v>224</v>
      </c>
      <c r="D618" s="116">
        <f>ROUND(+E618/8,0)</f>
        <v>5</v>
      </c>
      <c r="E618" s="130">
        <v>40</v>
      </c>
      <c r="F618" s="87">
        <f>+ROUND((280/21)*D618,2)</f>
        <v>66.67</v>
      </c>
    </row>
    <row r="619" spans="1:6" s="72" customFormat="1" ht="42.75" customHeight="1">
      <c r="A619" s="99">
        <v>7</v>
      </c>
      <c r="B619" s="210" t="s">
        <v>678</v>
      </c>
      <c r="C619" s="114" t="s">
        <v>225</v>
      </c>
      <c r="D619" s="116">
        <f>ROUND(+E619/8,0)</f>
        <v>8</v>
      </c>
      <c r="E619" s="130">
        <v>64</v>
      </c>
      <c r="F619" s="87">
        <f>+ROUND((280/21)*D619,2)</f>
        <v>106.67</v>
      </c>
    </row>
    <row r="620" spans="1:6" s="72" customFormat="1" ht="15">
      <c r="A620" s="249"/>
      <c r="B620" s="183" t="s">
        <v>238</v>
      </c>
      <c r="C620" s="23"/>
      <c r="D620" s="24">
        <f>SUM(D621:D626)</f>
        <v>20</v>
      </c>
      <c r="E620" s="24">
        <f>SUM(E621:E626)</f>
        <v>160</v>
      </c>
      <c r="F620" s="25">
        <f>SUM(F621:F626)</f>
        <v>266.67</v>
      </c>
    </row>
    <row r="621" spans="1:6" s="72" customFormat="1" ht="15" customHeight="1">
      <c r="A621" s="99">
        <v>8</v>
      </c>
      <c r="B621" s="210" t="s">
        <v>678</v>
      </c>
      <c r="C621" s="210" t="s">
        <v>189</v>
      </c>
      <c r="D621" s="116">
        <f aca="true" t="shared" si="34" ref="D621:D626">ROUND(+E621/8,0)</f>
        <v>3</v>
      </c>
      <c r="E621" s="130">
        <v>24</v>
      </c>
      <c r="F621" s="87">
        <f aca="true" t="shared" si="35" ref="F621:F626">+ROUND((280/21)*D621,2)</f>
        <v>40</v>
      </c>
    </row>
    <row r="622" spans="1:6" s="72" customFormat="1" ht="15" customHeight="1">
      <c r="A622" s="99">
        <v>9</v>
      </c>
      <c r="B622" s="210" t="s">
        <v>678</v>
      </c>
      <c r="C622" s="210" t="s">
        <v>190</v>
      </c>
      <c r="D622" s="116">
        <f t="shared" si="34"/>
        <v>3</v>
      </c>
      <c r="E622" s="130">
        <v>24</v>
      </c>
      <c r="F622" s="87">
        <f t="shared" si="35"/>
        <v>40</v>
      </c>
    </row>
    <row r="623" spans="1:6" s="72" customFormat="1" ht="15" customHeight="1">
      <c r="A623" s="99">
        <v>10</v>
      </c>
      <c r="B623" s="210" t="s">
        <v>678</v>
      </c>
      <c r="C623" s="210" t="s">
        <v>191</v>
      </c>
      <c r="D623" s="116">
        <f t="shared" si="34"/>
        <v>3</v>
      </c>
      <c r="E623" s="130">
        <v>24</v>
      </c>
      <c r="F623" s="87">
        <f t="shared" si="35"/>
        <v>40</v>
      </c>
    </row>
    <row r="624" spans="1:6" s="72" customFormat="1" ht="15" customHeight="1">
      <c r="A624" s="99">
        <v>11</v>
      </c>
      <c r="B624" s="210" t="s">
        <v>678</v>
      </c>
      <c r="C624" s="210" t="s">
        <v>192</v>
      </c>
      <c r="D624" s="116">
        <f t="shared" si="34"/>
        <v>3</v>
      </c>
      <c r="E624" s="130">
        <v>24</v>
      </c>
      <c r="F624" s="87">
        <f t="shared" si="35"/>
        <v>40</v>
      </c>
    </row>
    <row r="625" spans="1:6" s="72" customFormat="1" ht="15" customHeight="1">
      <c r="A625" s="244">
        <v>12</v>
      </c>
      <c r="B625" s="210" t="s">
        <v>678</v>
      </c>
      <c r="C625" s="210" t="s">
        <v>193</v>
      </c>
      <c r="D625" s="116">
        <f t="shared" si="34"/>
        <v>3</v>
      </c>
      <c r="E625" s="130">
        <v>24</v>
      </c>
      <c r="F625" s="87">
        <f t="shared" si="35"/>
        <v>40</v>
      </c>
    </row>
    <row r="626" spans="1:6" s="72" customFormat="1" ht="15" customHeight="1" thickBot="1">
      <c r="A626" s="99">
        <v>13</v>
      </c>
      <c r="B626" s="210" t="s">
        <v>678</v>
      </c>
      <c r="C626" s="210" t="s">
        <v>194</v>
      </c>
      <c r="D626" s="116">
        <f t="shared" si="34"/>
        <v>5</v>
      </c>
      <c r="E626" s="130">
        <v>40</v>
      </c>
      <c r="F626" s="87">
        <f t="shared" si="35"/>
        <v>66.67</v>
      </c>
    </row>
    <row r="627" spans="1:6" s="72" customFormat="1" ht="15.75" thickBot="1">
      <c r="A627" s="214"/>
      <c r="B627" s="206"/>
      <c r="C627" s="206" t="s">
        <v>373</v>
      </c>
      <c r="D627" s="182">
        <f>+D610+D612+D615+D620</f>
        <v>68</v>
      </c>
      <c r="E627" s="182">
        <f>+E610+E612+E615+E620</f>
        <v>544</v>
      </c>
      <c r="F627" s="180">
        <f>+F610+F612+F615+F620</f>
        <v>906.6800000000001</v>
      </c>
    </row>
    <row r="628" spans="1:6" s="120" customFormat="1" ht="15">
      <c r="A628" s="274"/>
      <c r="B628" s="275"/>
      <c r="C628" s="275"/>
      <c r="D628" s="276"/>
      <c r="E628" s="276"/>
      <c r="F628" s="277"/>
    </row>
    <row r="629" spans="1:6" s="120" customFormat="1" ht="15">
      <c r="A629" s="274"/>
      <c r="B629" s="275"/>
      <c r="C629" s="275"/>
      <c r="D629" s="276"/>
      <c r="E629" s="276"/>
      <c r="F629" s="277"/>
    </row>
    <row r="630" spans="1:6" s="120" customFormat="1" ht="15">
      <c r="A630" s="274"/>
      <c r="B630" s="275"/>
      <c r="C630" s="275"/>
      <c r="D630" s="276"/>
      <c r="E630" s="276"/>
      <c r="F630" s="277"/>
    </row>
    <row r="631" spans="1:6" s="72" customFormat="1" ht="24" customHeight="1">
      <c r="A631" s="594" t="s">
        <v>330</v>
      </c>
      <c r="B631" s="594"/>
      <c r="C631" s="594"/>
      <c r="D631" s="594"/>
      <c r="E631" s="594"/>
      <c r="F631" s="594"/>
    </row>
    <row r="632" s="72" customFormat="1" ht="17.25" customHeight="1" thickBot="1"/>
    <row r="633" spans="1:6" s="72" customFormat="1" ht="15" customHeight="1">
      <c r="A633" s="577" t="s">
        <v>323</v>
      </c>
      <c r="B633" s="579" t="s">
        <v>324</v>
      </c>
      <c r="C633" s="579" t="s">
        <v>325</v>
      </c>
      <c r="D633" s="579" t="s">
        <v>326</v>
      </c>
      <c r="E633" s="579"/>
      <c r="F633" s="540" t="s">
        <v>298</v>
      </c>
    </row>
    <row r="634" spans="1:6" s="72" customFormat="1" ht="15">
      <c r="A634" s="578"/>
      <c r="B634" s="580"/>
      <c r="C634" s="580"/>
      <c r="D634" s="580"/>
      <c r="E634" s="580"/>
      <c r="F634" s="541"/>
    </row>
    <row r="635" spans="1:6" s="72" customFormat="1" ht="89.25" customHeight="1">
      <c r="A635" s="578"/>
      <c r="B635" s="580"/>
      <c r="C635" s="580"/>
      <c r="D635" s="134" t="s">
        <v>92</v>
      </c>
      <c r="E635" s="134" t="s">
        <v>93</v>
      </c>
      <c r="F635" s="541"/>
    </row>
    <row r="636" spans="1:6" ht="15">
      <c r="A636" s="122"/>
      <c r="B636" s="131"/>
      <c r="C636" s="23" t="s">
        <v>714</v>
      </c>
      <c r="D636" s="135"/>
      <c r="E636" s="135"/>
      <c r="F636" s="136"/>
    </row>
    <row r="637" spans="1:6" s="72" customFormat="1" ht="90">
      <c r="A637" s="137">
        <v>1</v>
      </c>
      <c r="B637" s="365" t="s">
        <v>678</v>
      </c>
      <c r="C637" s="52" t="s">
        <v>629</v>
      </c>
      <c r="D637" s="116">
        <f>ROUND(+E637/8,0)</f>
        <v>4</v>
      </c>
      <c r="E637" s="292">
        <v>33</v>
      </c>
      <c r="F637" s="87">
        <f>+ROUND((280/21)*D637,2)</f>
        <v>53.33</v>
      </c>
    </row>
    <row r="638" spans="1:6" s="72" customFormat="1" ht="15">
      <c r="A638" s="138"/>
      <c r="B638" s="23"/>
      <c r="C638" s="53" t="s">
        <v>630</v>
      </c>
      <c r="D638" s="222"/>
      <c r="E638" s="222"/>
      <c r="F638" s="25"/>
    </row>
    <row r="639" spans="1:6" s="72" customFormat="1" ht="90">
      <c r="A639" s="137">
        <v>2</v>
      </c>
      <c r="B639" s="365" t="s">
        <v>678</v>
      </c>
      <c r="C639" s="52" t="s">
        <v>631</v>
      </c>
      <c r="D639" s="116">
        <f>ROUND(+E639/8,0)</f>
        <v>3</v>
      </c>
      <c r="E639" s="292">
        <v>20</v>
      </c>
      <c r="F639" s="87">
        <f>+ROUND((280/21)*D639,2)</f>
        <v>40</v>
      </c>
    </row>
    <row r="640" spans="1:6" s="72" customFormat="1" ht="15">
      <c r="A640" s="138"/>
      <c r="B640" s="23"/>
      <c r="C640" s="53" t="s">
        <v>632</v>
      </c>
      <c r="D640" s="222"/>
      <c r="E640" s="222"/>
      <c r="F640" s="25"/>
    </row>
    <row r="641" spans="1:6" s="72" customFormat="1" ht="135">
      <c r="A641" s="137">
        <v>3</v>
      </c>
      <c r="B641" s="365" t="s">
        <v>678</v>
      </c>
      <c r="C641" s="139" t="s">
        <v>633</v>
      </c>
      <c r="D641" s="116">
        <f>ROUND(+E641/8,0)</f>
        <v>4</v>
      </c>
      <c r="E641" s="146">
        <v>33</v>
      </c>
      <c r="F641" s="87">
        <f>+ROUND((280/21)*D641,2)</f>
        <v>53.33</v>
      </c>
    </row>
    <row r="642" spans="1:6" s="72" customFormat="1" ht="15">
      <c r="A642" s="138"/>
      <c r="B642" s="23"/>
      <c r="C642" s="53" t="s">
        <v>634</v>
      </c>
      <c r="D642" s="293"/>
      <c r="E642" s="293"/>
      <c r="F642" s="25"/>
    </row>
    <row r="643" spans="1:6" s="72" customFormat="1" ht="30">
      <c r="A643" s="137">
        <v>4</v>
      </c>
      <c r="B643" s="365" t="s">
        <v>678</v>
      </c>
      <c r="C643" s="52" t="s">
        <v>635</v>
      </c>
      <c r="D643" s="116">
        <f>ROUND(+E643/8,0)</f>
        <v>1</v>
      </c>
      <c r="E643" s="146">
        <v>8</v>
      </c>
      <c r="F643" s="87">
        <f>+ROUND((280/21)*D643,2)</f>
        <v>13.33</v>
      </c>
    </row>
    <row r="644" spans="1:6" s="72" customFormat="1" ht="15">
      <c r="A644" s="138"/>
      <c r="B644" s="23"/>
      <c r="C644" s="53" t="s">
        <v>636</v>
      </c>
      <c r="D644" s="293"/>
      <c r="E644" s="293"/>
      <c r="F644" s="25"/>
    </row>
    <row r="645" spans="1:6" s="72" customFormat="1" ht="60.75" thickBot="1">
      <c r="A645" s="137">
        <v>5</v>
      </c>
      <c r="B645" s="365" t="s">
        <v>678</v>
      </c>
      <c r="C645" s="52" t="s">
        <v>637</v>
      </c>
      <c r="D645" s="116">
        <f>ROUND(+E645/8,0)</f>
        <v>12</v>
      </c>
      <c r="E645" s="146">
        <v>95</v>
      </c>
      <c r="F645" s="87">
        <f>+ROUND((280/21)*D645,2)</f>
        <v>160</v>
      </c>
    </row>
    <row r="646" spans="1:6" s="72" customFormat="1" ht="15.75" thickBot="1">
      <c r="A646" s="214"/>
      <c r="B646" s="206"/>
      <c r="C646" s="206" t="s">
        <v>373</v>
      </c>
      <c r="D646" s="182">
        <f>+D637+D639+D641+D643+D645</f>
        <v>24</v>
      </c>
      <c r="E646" s="182">
        <f>+E637+E639+E641+E643+E645</f>
        <v>189</v>
      </c>
      <c r="F646" s="180">
        <f>+F637+F639+F641+F643+F645</f>
        <v>319.99</v>
      </c>
    </row>
    <row r="647" spans="1:7" ht="19.5" customHeight="1">
      <c r="A647" s="117"/>
      <c r="B647" s="118"/>
      <c r="C647" s="118"/>
      <c r="D647" s="117"/>
      <c r="E647" s="117"/>
      <c r="F647" s="117"/>
      <c r="G647" s="117"/>
    </row>
    <row r="648" spans="1:7" ht="19.5" customHeight="1">
      <c r="A648" s="117"/>
      <c r="B648" s="118"/>
      <c r="C648" s="118"/>
      <c r="D648" s="117"/>
      <c r="E648" s="117"/>
      <c r="F648" s="117"/>
      <c r="G648" s="117"/>
    </row>
    <row r="649" spans="1:7" ht="19.5" customHeight="1">
      <c r="A649" s="117"/>
      <c r="B649" s="118"/>
      <c r="C649" s="118"/>
      <c r="D649" s="117"/>
      <c r="E649" s="117"/>
      <c r="F649" s="117"/>
      <c r="G649" s="117"/>
    </row>
    <row r="650" spans="1:6" s="72" customFormat="1" ht="15" customHeight="1">
      <c r="A650" s="594" t="s">
        <v>226</v>
      </c>
      <c r="B650" s="594"/>
      <c r="C650" s="594"/>
      <c r="D650" s="594"/>
      <c r="E650" s="594"/>
      <c r="F650" s="594"/>
    </row>
    <row r="651" spans="1:6" s="72" customFormat="1" ht="15.75" thickBot="1">
      <c r="A651" s="278"/>
      <c r="B651" s="278"/>
      <c r="C651" s="278"/>
      <c r="D651" s="278"/>
      <c r="E651" s="278"/>
      <c r="F651" s="278"/>
    </row>
    <row r="652" spans="1:6" s="72" customFormat="1" ht="15" customHeight="1">
      <c r="A652" s="567" t="s">
        <v>323</v>
      </c>
      <c r="B652" s="570" t="s">
        <v>324</v>
      </c>
      <c r="C652" s="570" t="s">
        <v>325</v>
      </c>
      <c r="D652" s="573" t="s">
        <v>326</v>
      </c>
      <c r="E652" s="574"/>
      <c r="F652" s="551" t="s">
        <v>280</v>
      </c>
    </row>
    <row r="653" spans="1:6" s="72" customFormat="1" ht="15">
      <c r="A653" s="568"/>
      <c r="B653" s="571"/>
      <c r="C653" s="571"/>
      <c r="D653" s="575"/>
      <c r="E653" s="576"/>
      <c r="F653" s="552"/>
    </row>
    <row r="654" spans="1:6" s="72" customFormat="1" ht="96" customHeight="1">
      <c r="A654" s="568"/>
      <c r="B654" s="571"/>
      <c r="C654" s="571"/>
      <c r="D654" s="287" t="s">
        <v>92</v>
      </c>
      <c r="E654" s="287" t="s">
        <v>93</v>
      </c>
      <c r="F654" s="552"/>
    </row>
    <row r="655" spans="1:6" s="72" customFormat="1" ht="15">
      <c r="A655" s="288"/>
      <c r="B655" s="53" t="s">
        <v>243</v>
      </c>
      <c r="C655" s="289" t="s">
        <v>521</v>
      </c>
      <c r="D655" s="54">
        <f>SUM(D656:D660)</f>
        <v>11</v>
      </c>
      <c r="E655" s="54">
        <f>SUM(E656:E660)</f>
        <v>89</v>
      </c>
      <c r="F655" s="217">
        <f>SUM(F656:F660)</f>
        <v>146.66000000000003</v>
      </c>
    </row>
    <row r="656" spans="1:6" s="72" customFormat="1" ht="15">
      <c r="A656" s="134">
        <v>1</v>
      </c>
      <c r="B656" s="228" t="s">
        <v>678</v>
      </c>
      <c r="C656" s="228" t="s">
        <v>585</v>
      </c>
      <c r="D656" s="116">
        <f>ROUND(+E656/8,0)</f>
        <v>1</v>
      </c>
      <c r="E656" s="290">
        <v>10</v>
      </c>
      <c r="F656" s="87">
        <f>+ROUND((280/21)*D656,2)</f>
        <v>13.33</v>
      </c>
    </row>
    <row r="657" spans="1:6" s="72" customFormat="1" ht="15">
      <c r="A657" s="134">
        <v>2</v>
      </c>
      <c r="B657" s="228" t="s">
        <v>678</v>
      </c>
      <c r="C657" s="228" t="s">
        <v>586</v>
      </c>
      <c r="D657" s="116">
        <f>ROUND(+E657/8,0)</f>
        <v>6</v>
      </c>
      <c r="E657" s="290">
        <v>50</v>
      </c>
      <c r="F657" s="87">
        <f>+ROUND((280/21)*D657,2)</f>
        <v>80</v>
      </c>
    </row>
    <row r="658" spans="1:6" s="72" customFormat="1" ht="30">
      <c r="A658" s="134">
        <v>3</v>
      </c>
      <c r="B658" s="228" t="s">
        <v>678</v>
      </c>
      <c r="C658" s="228" t="s">
        <v>587</v>
      </c>
      <c r="D658" s="116">
        <f>ROUND(+E658/8,0)</f>
        <v>2</v>
      </c>
      <c r="E658" s="290">
        <v>15</v>
      </c>
      <c r="F658" s="87">
        <f>+ROUND((280/21)*D658,2)</f>
        <v>26.67</v>
      </c>
    </row>
    <row r="659" spans="1:6" s="72" customFormat="1" ht="15">
      <c r="A659" s="134">
        <v>4</v>
      </c>
      <c r="B659" s="228" t="s">
        <v>678</v>
      </c>
      <c r="C659" s="228" t="s">
        <v>588</v>
      </c>
      <c r="D659" s="116">
        <f>ROUND(+E659/8,0)</f>
        <v>1</v>
      </c>
      <c r="E659" s="290">
        <v>6</v>
      </c>
      <c r="F659" s="87">
        <f>+ROUND((280/21)*D659,2)</f>
        <v>13.33</v>
      </c>
    </row>
    <row r="660" spans="1:6" s="72" customFormat="1" ht="30">
      <c r="A660" s="134">
        <v>5</v>
      </c>
      <c r="B660" s="228" t="s">
        <v>678</v>
      </c>
      <c r="C660" s="228" t="s">
        <v>698</v>
      </c>
      <c r="D660" s="116">
        <f>ROUND(+E660/8,0)</f>
        <v>1</v>
      </c>
      <c r="E660" s="290">
        <v>8</v>
      </c>
      <c r="F660" s="87">
        <f>+ROUND((280/21)*D660,2)</f>
        <v>13.33</v>
      </c>
    </row>
    <row r="661" spans="1:6" s="72" customFormat="1" ht="30">
      <c r="A661" s="288"/>
      <c r="B661" s="241"/>
      <c r="C661" s="289" t="s">
        <v>695</v>
      </c>
      <c r="D661" s="54">
        <f>SUM(D662:D665)</f>
        <v>17</v>
      </c>
      <c r="E661" s="54">
        <f>SUM(E662:E665)</f>
        <v>140</v>
      </c>
      <c r="F661" s="217">
        <f>SUM(F662:F665)</f>
        <v>226.67000000000002</v>
      </c>
    </row>
    <row r="662" spans="1:6" s="72" customFormat="1" ht="15">
      <c r="A662" s="134">
        <v>6</v>
      </c>
      <c r="B662" s="228" t="s">
        <v>678</v>
      </c>
      <c r="C662" s="279" t="s">
        <v>589</v>
      </c>
      <c r="D662" s="116">
        <f>ROUND(+E662/8,0)</f>
        <v>6</v>
      </c>
      <c r="E662" s="290">
        <v>50</v>
      </c>
      <c r="F662" s="87">
        <f>+ROUND((280/21)*D662,2)</f>
        <v>80</v>
      </c>
    </row>
    <row r="663" spans="1:6" s="72" customFormat="1" ht="15">
      <c r="A663" s="134">
        <v>7</v>
      </c>
      <c r="B663" s="228" t="s">
        <v>678</v>
      </c>
      <c r="C663" s="279" t="s">
        <v>590</v>
      </c>
      <c r="D663" s="116">
        <f>ROUND(+E663/8,0)</f>
        <v>6</v>
      </c>
      <c r="E663" s="290">
        <v>50</v>
      </c>
      <c r="F663" s="87">
        <f>+ROUND((280/21)*D663,2)</f>
        <v>80</v>
      </c>
    </row>
    <row r="664" spans="1:6" s="72" customFormat="1" ht="15">
      <c r="A664" s="134">
        <v>8</v>
      </c>
      <c r="B664" s="228" t="s">
        <v>678</v>
      </c>
      <c r="C664" s="279" t="s">
        <v>591</v>
      </c>
      <c r="D664" s="116">
        <f>ROUND(+E664/8,0)</f>
        <v>3</v>
      </c>
      <c r="E664" s="290">
        <v>25</v>
      </c>
      <c r="F664" s="87">
        <f>+ROUND((280/21)*D664,2)</f>
        <v>40</v>
      </c>
    </row>
    <row r="665" spans="1:6" s="72" customFormat="1" ht="15">
      <c r="A665" s="134">
        <v>9</v>
      </c>
      <c r="B665" s="228" t="s">
        <v>678</v>
      </c>
      <c r="C665" s="279" t="s">
        <v>592</v>
      </c>
      <c r="D665" s="116">
        <f>ROUND(+E665/8,0)</f>
        <v>2</v>
      </c>
      <c r="E665" s="290">
        <v>15</v>
      </c>
      <c r="F665" s="87">
        <f>+ROUND((280/21)*D665,2)</f>
        <v>26.67</v>
      </c>
    </row>
    <row r="666" spans="1:6" s="72" customFormat="1" ht="15">
      <c r="A666" s="288"/>
      <c r="B666" s="53" t="s">
        <v>246</v>
      </c>
      <c r="C666" s="289" t="s">
        <v>696</v>
      </c>
      <c r="D666" s="54">
        <f>SUM(D667:D671)</f>
        <v>20</v>
      </c>
      <c r="E666" s="54">
        <f>SUM(E667:E671)</f>
        <v>150</v>
      </c>
      <c r="F666" s="217">
        <f>SUM(F667:F671)</f>
        <v>266.65</v>
      </c>
    </row>
    <row r="667" spans="1:6" s="72" customFormat="1" ht="15">
      <c r="A667" s="134">
        <v>10</v>
      </c>
      <c r="B667" s="228" t="s">
        <v>678</v>
      </c>
      <c r="C667" s="279" t="s">
        <v>593</v>
      </c>
      <c r="D667" s="116">
        <f>ROUND(+E667/8,0)</f>
        <v>4</v>
      </c>
      <c r="E667" s="290">
        <v>30</v>
      </c>
      <c r="F667" s="87">
        <f>+ROUND((280/21)*D667,2)</f>
        <v>53.33</v>
      </c>
    </row>
    <row r="668" spans="1:6" s="72" customFormat="1" ht="15">
      <c r="A668" s="280">
        <v>11</v>
      </c>
      <c r="B668" s="228" t="s">
        <v>678</v>
      </c>
      <c r="C668" s="279" t="s">
        <v>594</v>
      </c>
      <c r="D668" s="116">
        <f>ROUND(+E668/8,0)</f>
        <v>4</v>
      </c>
      <c r="E668" s="291">
        <v>30</v>
      </c>
      <c r="F668" s="87">
        <f>+ROUND((280/21)*D668,2)</f>
        <v>53.33</v>
      </c>
    </row>
    <row r="669" spans="1:6" s="72" customFormat="1" ht="15">
      <c r="A669" s="280">
        <v>12</v>
      </c>
      <c r="B669" s="228" t="s">
        <v>678</v>
      </c>
      <c r="C669" s="279" t="s">
        <v>595</v>
      </c>
      <c r="D669" s="116">
        <f>ROUND(+E669/8,0)</f>
        <v>4</v>
      </c>
      <c r="E669" s="291">
        <v>30</v>
      </c>
      <c r="F669" s="87">
        <f>+ROUND((280/21)*D669,2)</f>
        <v>53.33</v>
      </c>
    </row>
    <row r="670" spans="1:6" s="72" customFormat="1" ht="15">
      <c r="A670" s="134">
        <v>13</v>
      </c>
      <c r="B670" s="228" t="s">
        <v>678</v>
      </c>
      <c r="C670" s="279" t="s">
        <v>596</v>
      </c>
      <c r="D670" s="116">
        <f>ROUND(+E670/8,0)</f>
        <v>4</v>
      </c>
      <c r="E670" s="291">
        <v>30</v>
      </c>
      <c r="F670" s="87">
        <f>+ROUND((280/21)*D670,2)</f>
        <v>53.33</v>
      </c>
    </row>
    <row r="671" spans="1:6" s="72" customFormat="1" ht="15">
      <c r="A671" s="280">
        <v>14</v>
      </c>
      <c r="B671" s="228" t="s">
        <v>678</v>
      </c>
      <c r="C671" s="279" t="s">
        <v>597</v>
      </c>
      <c r="D671" s="116">
        <f>ROUND(+E671/8,0)</f>
        <v>4</v>
      </c>
      <c r="E671" s="291">
        <v>30</v>
      </c>
      <c r="F671" s="87">
        <f>+ROUND((280/21)*D671,2)</f>
        <v>53.33</v>
      </c>
    </row>
    <row r="672" spans="1:6" s="72" customFormat="1" ht="15">
      <c r="A672" s="132"/>
      <c r="B672" s="53" t="s">
        <v>688</v>
      </c>
      <c r="C672" s="289" t="s">
        <v>697</v>
      </c>
      <c r="D672" s="54">
        <f>SUM(D673:D676)</f>
        <v>34</v>
      </c>
      <c r="E672" s="54">
        <f>SUM(E673:E676)</f>
        <v>281</v>
      </c>
      <c r="F672" s="217">
        <f>SUM(F673:F676)</f>
        <v>453.33</v>
      </c>
    </row>
    <row r="673" spans="1:6" s="72" customFormat="1" ht="15">
      <c r="A673" s="230">
        <v>15</v>
      </c>
      <c r="B673" s="228" t="s">
        <v>678</v>
      </c>
      <c r="C673" s="279" t="s">
        <v>598</v>
      </c>
      <c r="D673" s="116">
        <f>ROUND(+E673/8,0)</f>
        <v>9</v>
      </c>
      <c r="E673" s="292">
        <v>75</v>
      </c>
      <c r="F673" s="87">
        <f>+ROUND((280/21)*D673,2)</f>
        <v>120</v>
      </c>
    </row>
    <row r="674" spans="1:6" s="72" customFormat="1" ht="15">
      <c r="A674" s="230">
        <v>16</v>
      </c>
      <c r="B674" s="228" t="s">
        <v>678</v>
      </c>
      <c r="C674" s="279" t="s">
        <v>599</v>
      </c>
      <c r="D674" s="116">
        <f>ROUND(+E674/8,0)</f>
        <v>7</v>
      </c>
      <c r="E674" s="292">
        <v>56</v>
      </c>
      <c r="F674" s="87">
        <f>+ROUND((280/21)*D674,2)</f>
        <v>93.33</v>
      </c>
    </row>
    <row r="675" spans="1:6" s="72" customFormat="1" ht="15">
      <c r="A675" s="230">
        <v>17</v>
      </c>
      <c r="B675" s="228" t="s">
        <v>678</v>
      </c>
      <c r="C675" s="279" t="s">
        <v>600</v>
      </c>
      <c r="D675" s="116">
        <f>ROUND(+E675/8,0)</f>
        <v>9</v>
      </c>
      <c r="E675" s="292">
        <v>75</v>
      </c>
      <c r="F675" s="87">
        <f>+ROUND((280/21)*D675,2)</f>
        <v>120</v>
      </c>
    </row>
    <row r="676" spans="1:6" s="72" customFormat="1" ht="15">
      <c r="A676" s="230">
        <v>18</v>
      </c>
      <c r="B676" s="228" t="s">
        <v>678</v>
      </c>
      <c r="C676" s="279" t="s">
        <v>601</v>
      </c>
      <c r="D676" s="116">
        <f>ROUND(+E676/8,0)</f>
        <v>9</v>
      </c>
      <c r="E676" s="292">
        <v>75</v>
      </c>
      <c r="F676" s="87">
        <f>+ROUND((280/21)*D676,2)</f>
        <v>120</v>
      </c>
    </row>
    <row r="677" spans="1:6" s="72" customFormat="1" ht="30">
      <c r="A677" s="132"/>
      <c r="B677" s="53" t="s">
        <v>238</v>
      </c>
      <c r="C677" s="289" t="s">
        <v>398</v>
      </c>
      <c r="D677" s="54">
        <f>SUM(D678:D681)</f>
        <v>18</v>
      </c>
      <c r="E677" s="54">
        <f>SUM(E678:E681)</f>
        <v>150</v>
      </c>
      <c r="F677" s="217">
        <f>SUM(F678:F681)</f>
        <v>240</v>
      </c>
    </row>
    <row r="678" spans="1:6" s="72" customFormat="1" ht="15">
      <c r="A678" s="230">
        <v>19</v>
      </c>
      <c r="B678" s="228" t="s">
        <v>678</v>
      </c>
      <c r="C678" s="279" t="s">
        <v>602</v>
      </c>
      <c r="D678" s="116">
        <f>ROUND(+E678/8,0)</f>
        <v>3</v>
      </c>
      <c r="E678" s="292">
        <v>25</v>
      </c>
      <c r="F678" s="87">
        <f>+ROUND((280/21)*D678,2)</f>
        <v>40</v>
      </c>
    </row>
    <row r="679" spans="1:6" s="72" customFormat="1" ht="15">
      <c r="A679" s="230">
        <v>20</v>
      </c>
      <c r="B679" s="228" t="s">
        <v>678</v>
      </c>
      <c r="C679" s="279" t="s">
        <v>603</v>
      </c>
      <c r="D679" s="116">
        <f>ROUND(+E679/8,0)</f>
        <v>3</v>
      </c>
      <c r="E679" s="292">
        <v>25</v>
      </c>
      <c r="F679" s="87">
        <f>+ROUND((280/21)*D679,2)</f>
        <v>40</v>
      </c>
    </row>
    <row r="680" spans="1:6" s="72" customFormat="1" ht="15">
      <c r="A680" s="230">
        <v>21</v>
      </c>
      <c r="B680" s="228" t="s">
        <v>678</v>
      </c>
      <c r="C680" s="279" t="s">
        <v>604</v>
      </c>
      <c r="D680" s="116">
        <f>ROUND(+E680/8,0)</f>
        <v>3</v>
      </c>
      <c r="E680" s="292">
        <v>25</v>
      </c>
      <c r="F680" s="87">
        <f>+ROUND((280/21)*D680,2)</f>
        <v>40</v>
      </c>
    </row>
    <row r="681" spans="1:6" s="72" customFormat="1" ht="15">
      <c r="A681" s="230">
        <v>22</v>
      </c>
      <c r="B681" s="228" t="s">
        <v>678</v>
      </c>
      <c r="C681" s="279" t="s">
        <v>605</v>
      </c>
      <c r="D681" s="116">
        <f>ROUND(+E681/8,0)</f>
        <v>9</v>
      </c>
      <c r="E681" s="292">
        <v>75</v>
      </c>
      <c r="F681" s="87">
        <f>+ROUND((280/21)*D681,2)</f>
        <v>120</v>
      </c>
    </row>
    <row r="682" spans="1:6" s="72" customFormat="1" ht="15">
      <c r="A682" s="132"/>
      <c r="B682" s="53" t="s">
        <v>449</v>
      </c>
      <c r="C682" s="53"/>
      <c r="D682" s="54">
        <f>SUM(D683:D684)</f>
        <v>38</v>
      </c>
      <c r="E682" s="54">
        <f>SUM(E683:E684)</f>
        <v>300</v>
      </c>
      <c r="F682" s="217">
        <f>SUM(F683:F684)</f>
        <v>506.66</v>
      </c>
    </row>
    <row r="683" spans="1:6" s="72" customFormat="1" ht="15">
      <c r="A683" s="230">
        <v>23</v>
      </c>
      <c r="B683" s="228" t="s">
        <v>678</v>
      </c>
      <c r="C683" s="279" t="s">
        <v>606</v>
      </c>
      <c r="D683" s="116">
        <f>ROUND(+E683/8,0)</f>
        <v>19</v>
      </c>
      <c r="E683" s="291">
        <v>150</v>
      </c>
      <c r="F683" s="87">
        <f>+ROUND((280/21)*D683,2)</f>
        <v>253.33</v>
      </c>
    </row>
    <row r="684" spans="1:6" s="72" customFormat="1" ht="15.75" thickBot="1">
      <c r="A684" s="298">
        <v>24</v>
      </c>
      <c r="B684" s="255" t="s">
        <v>678</v>
      </c>
      <c r="C684" s="299" t="s">
        <v>607</v>
      </c>
      <c r="D684" s="162">
        <f>ROUND(+E684/8,0)</f>
        <v>19</v>
      </c>
      <c r="E684" s="300">
        <v>150</v>
      </c>
      <c r="F684" s="93">
        <f>+ROUND((280/21)*D684,2)</f>
        <v>253.33</v>
      </c>
    </row>
    <row r="685" spans="1:6" s="72" customFormat="1" ht="15.75" thickBot="1">
      <c r="A685" s="281"/>
      <c r="B685" s="282"/>
      <c r="C685" s="282" t="s">
        <v>373</v>
      </c>
      <c r="D685" s="283">
        <f>+D655+D661+D666+D672+D677+D682</f>
        <v>138</v>
      </c>
      <c r="E685" s="283">
        <f>+E655+E661+E666+E672+E677+E682</f>
        <v>1110</v>
      </c>
      <c r="F685" s="284">
        <f>+F655+F661+F666+F672+F677+F682</f>
        <v>1839.97</v>
      </c>
    </row>
    <row r="686" spans="1:6" s="120" customFormat="1" ht="15">
      <c r="A686" s="295"/>
      <c r="B686" s="296"/>
      <c r="C686" s="297"/>
      <c r="D686" s="67"/>
      <c r="E686" s="67"/>
      <c r="F686" s="67"/>
    </row>
    <row r="687" spans="1:6" s="120" customFormat="1" ht="15">
      <c r="A687" s="295"/>
      <c r="B687" s="296"/>
      <c r="C687" s="297"/>
      <c r="D687" s="67"/>
      <c r="E687" s="67"/>
      <c r="F687" s="67"/>
    </row>
    <row r="688" spans="1:6" s="120" customFormat="1" ht="15">
      <c r="A688" s="295"/>
      <c r="B688" s="296"/>
      <c r="C688" s="297"/>
      <c r="D688" s="67"/>
      <c r="E688" s="67"/>
      <c r="F688" s="67"/>
    </row>
    <row r="689" spans="1:6" s="72" customFormat="1" ht="15" customHeight="1">
      <c r="A689" s="553" t="s">
        <v>407</v>
      </c>
      <c r="B689" s="553"/>
      <c r="C689" s="553"/>
      <c r="D689" s="553"/>
      <c r="E689" s="553"/>
      <c r="F689" s="553"/>
    </row>
    <row r="690" spans="4:5" s="72" customFormat="1" ht="15.75" thickBot="1">
      <c r="D690" s="119"/>
      <c r="E690" s="119"/>
    </row>
    <row r="691" spans="1:6" s="72" customFormat="1" ht="15" customHeight="1">
      <c r="A691" s="554" t="s">
        <v>323</v>
      </c>
      <c r="B691" s="556" t="s">
        <v>324</v>
      </c>
      <c r="C691" s="556" t="s">
        <v>325</v>
      </c>
      <c r="D691" s="556" t="s">
        <v>326</v>
      </c>
      <c r="E691" s="556"/>
      <c r="F691" s="540" t="s">
        <v>280</v>
      </c>
    </row>
    <row r="692" spans="1:6" s="72" customFormat="1" ht="15">
      <c r="A692" s="555"/>
      <c r="B692" s="557"/>
      <c r="C692" s="557"/>
      <c r="D692" s="557"/>
      <c r="E692" s="557"/>
      <c r="F692" s="541"/>
    </row>
    <row r="693" spans="1:6" s="72" customFormat="1" ht="79.5" customHeight="1">
      <c r="A693" s="555"/>
      <c r="B693" s="557"/>
      <c r="C693" s="557"/>
      <c r="D693" s="65" t="s">
        <v>92</v>
      </c>
      <c r="E693" s="65" t="s">
        <v>93</v>
      </c>
      <c r="F693" s="541"/>
    </row>
    <row r="694" spans="1:7" s="72" customFormat="1" ht="15">
      <c r="A694" s="22"/>
      <c r="B694" s="23" t="s">
        <v>94</v>
      </c>
      <c r="C694" s="23"/>
      <c r="D694" s="54">
        <f>SUM(D695:D696)</f>
        <v>13</v>
      </c>
      <c r="E694" s="54">
        <f>SUM(E695:E696)</f>
        <v>100</v>
      </c>
      <c r="F694" s="25">
        <f>SUM(F695:F696)</f>
        <v>173.34</v>
      </c>
      <c r="G694" s="120"/>
    </row>
    <row r="695" spans="1:7" s="72" customFormat="1" ht="15">
      <c r="A695" s="63">
        <v>1</v>
      </c>
      <c r="B695" s="114" t="s">
        <v>678</v>
      </c>
      <c r="C695" s="121" t="s">
        <v>399</v>
      </c>
      <c r="D695" s="116">
        <f>ROUND(+E695/8,0)</f>
        <v>5</v>
      </c>
      <c r="E695" s="290">
        <v>40</v>
      </c>
      <c r="F695" s="87">
        <f>+ROUND((280/21)*D695,2)</f>
        <v>66.67</v>
      </c>
      <c r="G695" s="120"/>
    </row>
    <row r="696" spans="1:6" s="72" customFormat="1" ht="15">
      <c r="A696" s="63">
        <v>2</v>
      </c>
      <c r="B696" s="114" t="s">
        <v>678</v>
      </c>
      <c r="C696" s="85" t="s">
        <v>400</v>
      </c>
      <c r="D696" s="116">
        <f>ROUND(+E696/8,0)</f>
        <v>8</v>
      </c>
      <c r="E696" s="116">
        <v>60</v>
      </c>
      <c r="F696" s="87">
        <f>+ROUND((280/21)*D696,2)</f>
        <v>106.67</v>
      </c>
    </row>
    <row r="697" spans="1:7" s="72" customFormat="1" ht="15">
      <c r="A697" s="22"/>
      <c r="B697" s="23" t="s">
        <v>45</v>
      </c>
      <c r="C697" s="23"/>
      <c r="D697" s="54">
        <f>SUM(D698:D699)</f>
        <v>11</v>
      </c>
      <c r="E697" s="54">
        <f>SUM(E698:E699)</f>
        <v>90</v>
      </c>
      <c r="F697" s="25">
        <f>SUM(F698:F699)</f>
        <v>146.67000000000002</v>
      </c>
      <c r="G697" s="120"/>
    </row>
    <row r="698" spans="1:7" s="72" customFormat="1" ht="15">
      <c r="A698" s="89">
        <v>3</v>
      </c>
      <c r="B698" s="114" t="s">
        <v>678</v>
      </c>
      <c r="C698" s="85" t="s">
        <v>401</v>
      </c>
      <c r="D698" s="116">
        <f>ROUND(+E698/8,0)</f>
        <v>5</v>
      </c>
      <c r="E698" s="116">
        <v>40</v>
      </c>
      <c r="F698" s="87">
        <f>+ROUND((280/21)*D698,2)</f>
        <v>66.67</v>
      </c>
      <c r="G698" s="120"/>
    </row>
    <row r="699" spans="1:6" s="72" customFormat="1" ht="15">
      <c r="A699" s="89">
        <v>4</v>
      </c>
      <c r="B699" s="114" t="s">
        <v>678</v>
      </c>
      <c r="C699" s="85" t="s">
        <v>403</v>
      </c>
      <c r="D699" s="116">
        <f>ROUND(+E699/8,0)</f>
        <v>6</v>
      </c>
      <c r="E699" s="116">
        <v>50</v>
      </c>
      <c r="F699" s="87">
        <f>+ROUND((280/21)*D699,2)</f>
        <v>80</v>
      </c>
    </row>
    <row r="700" spans="1:7" s="72" customFormat="1" ht="15">
      <c r="A700" s="33"/>
      <c r="B700" s="30" t="s">
        <v>201</v>
      </c>
      <c r="C700" s="23"/>
      <c r="D700" s="54">
        <f>SUM(D701:D702)</f>
        <v>10</v>
      </c>
      <c r="E700" s="54">
        <f>SUM(E701:E702)</f>
        <v>80</v>
      </c>
      <c r="F700" s="25">
        <f>SUM(F701:F702)</f>
        <v>133.32999999999998</v>
      </c>
      <c r="G700" s="120"/>
    </row>
    <row r="701" spans="1:7" s="72" customFormat="1" ht="30">
      <c r="A701" s="89">
        <v>5</v>
      </c>
      <c r="B701" s="114" t="s">
        <v>678</v>
      </c>
      <c r="C701" s="85" t="s">
        <v>402</v>
      </c>
      <c r="D701" s="116">
        <f>ROUND(+E701/8,0)</f>
        <v>4</v>
      </c>
      <c r="E701" s="116">
        <v>34</v>
      </c>
      <c r="F701" s="87">
        <f>+ROUND((280/21)*D701,2)</f>
        <v>53.33</v>
      </c>
      <c r="G701" s="120"/>
    </row>
    <row r="702" spans="1:6" s="72" customFormat="1" ht="30">
      <c r="A702" s="125">
        <v>6</v>
      </c>
      <c r="B702" s="114" t="s">
        <v>678</v>
      </c>
      <c r="C702" s="85" t="s">
        <v>404</v>
      </c>
      <c r="D702" s="116">
        <f>ROUND(+E702/8,0)</f>
        <v>6</v>
      </c>
      <c r="E702" s="116">
        <v>46</v>
      </c>
      <c r="F702" s="87">
        <f>+ROUND((280/21)*D702,2)</f>
        <v>80</v>
      </c>
    </row>
    <row r="703" spans="1:7" s="72" customFormat="1" ht="15">
      <c r="A703" s="32"/>
      <c r="B703" s="31" t="s">
        <v>299</v>
      </c>
      <c r="C703" s="23"/>
      <c r="D703" s="54">
        <f>SUM(D704:D705)</f>
        <v>10</v>
      </c>
      <c r="E703" s="54">
        <f>SUM(E704:E705)</f>
        <v>72</v>
      </c>
      <c r="F703" s="25">
        <f>SUM(F704:F705)</f>
        <v>133.32999999999998</v>
      </c>
      <c r="G703" s="120"/>
    </row>
    <row r="704" spans="1:7" s="72" customFormat="1" ht="15">
      <c r="A704" s="89">
        <v>7</v>
      </c>
      <c r="B704" s="114" t="s">
        <v>678</v>
      </c>
      <c r="C704" s="121" t="s">
        <v>405</v>
      </c>
      <c r="D704" s="116">
        <f>ROUND(+E704/8,0)</f>
        <v>7</v>
      </c>
      <c r="E704" s="116">
        <v>52</v>
      </c>
      <c r="F704" s="87">
        <f>+ROUND((280/21)*D704,2)</f>
        <v>93.33</v>
      </c>
      <c r="G704" s="120"/>
    </row>
    <row r="705" spans="1:6" s="72" customFormat="1" ht="45.75" thickBot="1">
      <c r="A705" s="89">
        <v>8</v>
      </c>
      <c r="B705" s="114" t="s">
        <v>678</v>
      </c>
      <c r="C705" s="85" t="s">
        <v>406</v>
      </c>
      <c r="D705" s="116">
        <f>ROUND(+E705/8,0)</f>
        <v>3</v>
      </c>
      <c r="E705" s="116">
        <v>20</v>
      </c>
      <c r="F705" s="87">
        <f>+ROUND((280/21)*D705,2)</f>
        <v>40</v>
      </c>
    </row>
    <row r="706" spans="1:6" s="72" customFormat="1" ht="15.75" thickBot="1">
      <c r="A706" s="281"/>
      <c r="B706" s="282"/>
      <c r="C706" s="282" t="s">
        <v>373</v>
      </c>
      <c r="D706" s="283">
        <f>+D694+D697+D700+D703</f>
        <v>44</v>
      </c>
      <c r="E706" s="283">
        <f>+E694+E697+E700+E703</f>
        <v>342</v>
      </c>
      <c r="F706" s="284">
        <f>+F694+F697+F700+F703</f>
        <v>586.67</v>
      </c>
    </row>
    <row r="707" spans="1:6" s="120" customFormat="1" ht="15">
      <c r="A707" s="295"/>
      <c r="B707" s="296"/>
      <c r="C707" s="297"/>
      <c r="D707" s="67"/>
      <c r="E707" s="67"/>
      <c r="F707" s="67"/>
    </row>
    <row r="708" spans="1:6" s="120" customFormat="1" ht="15">
      <c r="A708" s="295"/>
      <c r="B708" s="296"/>
      <c r="C708" s="297"/>
      <c r="D708" s="67"/>
      <c r="E708" s="67"/>
      <c r="F708" s="67"/>
    </row>
    <row r="709" spans="1:6" s="72" customFormat="1" ht="21" customHeight="1">
      <c r="A709" s="553" t="s">
        <v>638</v>
      </c>
      <c r="B709" s="553"/>
      <c r="C709" s="553"/>
      <c r="D709" s="553"/>
      <c r="E709" s="553"/>
      <c r="F709" s="553"/>
    </row>
    <row r="710" spans="1:6" s="72" customFormat="1" ht="15.75" thickBot="1">
      <c r="A710" s="66"/>
      <c r="B710" s="71"/>
      <c r="C710" s="71"/>
      <c r="D710" s="140"/>
      <c r="E710" s="140"/>
      <c r="F710" s="71"/>
    </row>
    <row r="711" spans="1:6" s="72" customFormat="1" ht="15" customHeight="1">
      <c r="A711" s="554" t="s">
        <v>323</v>
      </c>
      <c r="B711" s="556" t="s">
        <v>324</v>
      </c>
      <c r="C711" s="556" t="s">
        <v>325</v>
      </c>
      <c r="D711" s="556" t="s">
        <v>326</v>
      </c>
      <c r="E711" s="556"/>
      <c r="F711" s="540" t="s">
        <v>298</v>
      </c>
    </row>
    <row r="712" spans="1:6" s="72" customFormat="1" ht="15">
      <c r="A712" s="555"/>
      <c r="B712" s="557"/>
      <c r="C712" s="557"/>
      <c r="D712" s="557"/>
      <c r="E712" s="557"/>
      <c r="F712" s="541"/>
    </row>
    <row r="713" spans="1:6" s="72" customFormat="1" ht="88.5" customHeight="1">
      <c r="A713" s="555"/>
      <c r="B713" s="557"/>
      <c r="C713" s="557"/>
      <c r="D713" s="65" t="s">
        <v>92</v>
      </c>
      <c r="E713" s="65" t="s">
        <v>93</v>
      </c>
      <c r="F713" s="541"/>
    </row>
    <row r="714" spans="1:7" s="72" customFormat="1" ht="15">
      <c r="A714" s="32"/>
      <c r="B714" s="31" t="s">
        <v>243</v>
      </c>
      <c r="C714" s="23"/>
      <c r="D714" s="24">
        <f>SUM(D715:D717)</f>
        <v>11</v>
      </c>
      <c r="E714" s="24">
        <f>SUM(E715:E717)</f>
        <v>78</v>
      </c>
      <c r="F714" s="25">
        <f>SUM(F715:F717)</f>
        <v>146.66</v>
      </c>
      <c r="G714" s="120"/>
    </row>
    <row r="715" spans="1:7" s="72" customFormat="1" ht="15">
      <c r="A715" s="68">
        <v>1</v>
      </c>
      <c r="B715" s="114" t="s">
        <v>678</v>
      </c>
      <c r="C715" s="115" t="s">
        <v>68</v>
      </c>
      <c r="D715" s="116">
        <f>ROUND(+E715/8,0)</f>
        <v>3</v>
      </c>
      <c r="E715" s="116">
        <v>20</v>
      </c>
      <c r="F715" s="87">
        <f>+ROUND((280/21)*D715,2)</f>
        <v>40</v>
      </c>
      <c r="G715" s="120"/>
    </row>
    <row r="716" spans="1:6" s="72" customFormat="1" ht="15">
      <c r="A716" s="68">
        <v>2</v>
      </c>
      <c r="B716" s="114" t="s">
        <v>678</v>
      </c>
      <c r="C716" s="115" t="s">
        <v>239</v>
      </c>
      <c r="D716" s="116">
        <f>ROUND(+E716/8,0)</f>
        <v>4</v>
      </c>
      <c r="E716" s="116">
        <v>28</v>
      </c>
      <c r="F716" s="87">
        <f>+ROUND((280/21)*D716,2)</f>
        <v>53.33</v>
      </c>
    </row>
    <row r="717" spans="1:6" s="72" customFormat="1" ht="15">
      <c r="A717" s="68">
        <v>3</v>
      </c>
      <c r="B717" s="114" t="s">
        <v>678</v>
      </c>
      <c r="C717" s="115" t="s">
        <v>448</v>
      </c>
      <c r="D717" s="116">
        <f>ROUND(+E717/8,0)</f>
        <v>4</v>
      </c>
      <c r="E717" s="116">
        <v>30</v>
      </c>
      <c r="F717" s="87">
        <f>+ROUND((280/21)*D717,2)</f>
        <v>53.33</v>
      </c>
    </row>
    <row r="718" spans="1:7" s="72" customFormat="1" ht="15">
      <c r="A718" s="32"/>
      <c r="B718" s="31" t="s">
        <v>246</v>
      </c>
      <c r="C718" s="23"/>
      <c r="D718" s="35">
        <f>SUM(D719:D723)</f>
        <v>15</v>
      </c>
      <c r="E718" s="35">
        <f>SUM(E719:E723)</f>
        <v>120</v>
      </c>
      <c r="F718" s="25">
        <f>SUM(F719:F723)</f>
        <v>199.99</v>
      </c>
      <c r="G718" s="120"/>
    </row>
    <row r="719" spans="1:7" s="72" customFormat="1" ht="15">
      <c r="A719" s="68">
        <v>4</v>
      </c>
      <c r="B719" s="114" t="s">
        <v>678</v>
      </c>
      <c r="C719" s="115" t="s">
        <v>242</v>
      </c>
      <c r="D719" s="116">
        <f>ROUND(+E719/8,0)</f>
        <v>4</v>
      </c>
      <c r="E719" s="141">
        <v>34</v>
      </c>
      <c r="F719" s="87">
        <f>+ROUND((280/21)*D719,2)</f>
        <v>53.33</v>
      </c>
      <c r="G719" s="120"/>
    </row>
    <row r="720" spans="1:6" s="72" customFormat="1" ht="15">
      <c r="A720" s="68">
        <v>5</v>
      </c>
      <c r="B720" s="114" t="s">
        <v>678</v>
      </c>
      <c r="C720" s="115" t="s">
        <v>446</v>
      </c>
      <c r="D720" s="116">
        <f>ROUND(+E720/8,0)</f>
        <v>4</v>
      </c>
      <c r="E720" s="141">
        <v>30</v>
      </c>
      <c r="F720" s="87">
        <f>+ROUND((280/21)*D720,2)</f>
        <v>53.33</v>
      </c>
    </row>
    <row r="721" spans="1:6" s="72" customFormat="1" ht="15">
      <c r="A721" s="68">
        <v>6</v>
      </c>
      <c r="B721" s="114" t="s">
        <v>678</v>
      </c>
      <c r="C721" s="115" t="s">
        <v>69</v>
      </c>
      <c r="D721" s="116">
        <f>ROUND(+E721/8,0)</f>
        <v>3</v>
      </c>
      <c r="E721" s="141">
        <v>20</v>
      </c>
      <c r="F721" s="87">
        <f>+ROUND((280/21)*D721,2)</f>
        <v>40</v>
      </c>
    </row>
    <row r="722" spans="1:6" s="72" customFormat="1" ht="15">
      <c r="A722" s="68">
        <v>7</v>
      </c>
      <c r="B722" s="114" t="s">
        <v>678</v>
      </c>
      <c r="C722" s="115" t="s">
        <v>70</v>
      </c>
      <c r="D722" s="116">
        <f>ROUND(+E722/8,0)</f>
        <v>1</v>
      </c>
      <c r="E722" s="141">
        <v>10</v>
      </c>
      <c r="F722" s="87">
        <f>+ROUND((280/21)*D722,2)</f>
        <v>13.33</v>
      </c>
    </row>
    <row r="723" spans="1:6" s="72" customFormat="1" ht="15">
      <c r="A723" s="68">
        <v>8</v>
      </c>
      <c r="B723" s="114" t="s">
        <v>678</v>
      </c>
      <c r="C723" s="115" t="s">
        <v>71</v>
      </c>
      <c r="D723" s="116">
        <f>ROUND(+E723/8,0)</f>
        <v>3</v>
      </c>
      <c r="E723" s="141">
        <v>26</v>
      </c>
      <c r="F723" s="87">
        <f>+ROUND((280/21)*D723,2)</f>
        <v>40</v>
      </c>
    </row>
    <row r="724" spans="1:7" s="72" customFormat="1" ht="15">
      <c r="A724" s="32"/>
      <c r="B724" s="31" t="s">
        <v>688</v>
      </c>
      <c r="C724" s="23"/>
      <c r="D724" s="35">
        <f>SUM(D725:D728)</f>
        <v>12</v>
      </c>
      <c r="E724" s="37">
        <f>SUM(E725:E728)</f>
        <v>102</v>
      </c>
      <c r="F724" s="25">
        <f>SUM(F725:F728)</f>
        <v>159.99000000000004</v>
      </c>
      <c r="G724" s="120"/>
    </row>
    <row r="725" spans="1:7" s="72" customFormat="1" ht="15">
      <c r="A725" s="68">
        <v>9</v>
      </c>
      <c r="B725" s="114" t="s">
        <v>678</v>
      </c>
      <c r="C725" s="115" t="s">
        <v>341</v>
      </c>
      <c r="D725" s="116">
        <f>ROUND(+E725/8,0)</f>
        <v>9</v>
      </c>
      <c r="E725" s="130">
        <v>72</v>
      </c>
      <c r="F725" s="87">
        <f>+ROUND((280/21)*D725,2)</f>
        <v>120</v>
      </c>
      <c r="G725" s="120"/>
    </row>
    <row r="726" spans="1:6" s="72" customFormat="1" ht="15">
      <c r="A726" s="68">
        <v>10</v>
      </c>
      <c r="B726" s="114" t="s">
        <v>678</v>
      </c>
      <c r="C726" s="115" t="s">
        <v>342</v>
      </c>
      <c r="D726" s="116">
        <f>ROUND(+E726/8,0)</f>
        <v>1</v>
      </c>
      <c r="E726" s="142">
        <v>10</v>
      </c>
      <c r="F726" s="87">
        <f>+ROUND((280/21)*D726,2)</f>
        <v>13.33</v>
      </c>
    </row>
    <row r="727" spans="1:6" s="72" customFormat="1" ht="15">
      <c r="A727" s="68">
        <v>11</v>
      </c>
      <c r="B727" s="114" t="s">
        <v>678</v>
      </c>
      <c r="C727" s="115" t="s">
        <v>343</v>
      </c>
      <c r="D727" s="116">
        <f>ROUND(+E727/8,0)</f>
        <v>1</v>
      </c>
      <c r="E727" s="142">
        <v>10</v>
      </c>
      <c r="F727" s="87">
        <f>+ROUND((280/21)*D727,2)</f>
        <v>13.33</v>
      </c>
    </row>
    <row r="728" spans="1:6" s="72" customFormat="1" ht="15">
      <c r="A728" s="68">
        <v>12</v>
      </c>
      <c r="B728" s="114" t="s">
        <v>678</v>
      </c>
      <c r="C728" s="115" t="s">
        <v>511</v>
      </c>
      <c r="D728" s="116">
        <f>ROUND(+E728/8,0)</f>
        <v>1</v>
      </c>
      <c r="E728" s="142">
        <v>10</v>
      </c>
      <c r="F728" s="87">
        <f>+ROUND((280/21)*D728,2)</f>
        <v>13.33</v>
      </c>
    </row>
    <row r="729" spans="1:7" s="72" customFormat="1" ht="15">
      <c r="A729" s="33"/>
      <c r="B729" s="30" t="s">
        <v>238</v>
      </c>
      <c r="C729" s="23"/>
      <c r="D729" s="37">
        <f>SUM(D730:D736)</f>
        <v>46</v>
      </c>
      <c r="E729" s="35">
        <f>SUM(E730:E736)</f>
        <v>362</v>
      </c>
      <c r="F729" s="25">
        <f>SUM(F730:F736)</f>
        <v>613.32</v>
      </c>
      <c r="G729" s="120"/>
    </row>
    <row r="730" spans="1:7" s="72" customFormat="1" ht="15">
      <c r="A730" s="68">
        <v>13</v>
      </c>
      <c r="B730" s="114" t="s">
        <v>678</v>
      </c>
      <c r="C730" s="115" t="s">
        <v>344</v>
      </c>
      <c r="D730" s="116">
        <f>ROUND(+E730/8,0)</f>
        <v>1</v>
      </c>
      <c r="E730" s="142">
        <v>10</v>
      </c>
      <c r="F730" s="87">
        <f>+ROUND((280/21)*D730,2)</f>
        <v>13.33</v>
      </c>
      <c r="G730" s="120"/>
    </row>
    <row r="731" spans="1:6" s="72" customFormat="1" ht="15">
      <c r="A731" s="68">
        <v>14</v>
      </c>
      <c r="B731" s="114" t="s">
        <v>678</v>
      </c>
      <c r="C731" s="115" t="s">
        <v>345</v>
      </c>
      <c r="D731" s="116">
        <f aca="true" t="shared" si="36" ref="D731:D736">ROUND(+E731/8,0)</f>
        <v>1</v>
      </c>
      <c r="E731" s="142">
        <v>10</v>
      </c>
      <c r="F731" s="87">
        <f aca="true" t="shared" si="37" ref="F731:F736">+ROUND((280/21)*D731,2)</f>
        <v>13.33</v>
      </c>
    </row>
    <row r="732" spans="1:6" s="72" customFormat="1" ht="15">
      <c r="A732" s="68">
        <v>15</v>
      </c>
      <c r="B732" s="114" t="s">
        <v>678</v>
      </c>
      <c r="C732" s="115" t="s">
        <v>346</v>
      </c>
      <c r="D732" s="116">
        <f t="shared" si="36"/>
        <v>3</v>
      </c>
      <c r="E732" s="142">
        <v>20</v>
      </c>
      <c r="F732" s="87">
        <f t="shared" si="37"/>
        <v>40</v>
      </c>
    </row>
    <row r="733" spans="1:6" s="72" customFormat="1" ht="15">
      <c r="A733" s="68">
        <v>16</v>
      </c>
      <c r="B733" s="114" t="s">
        <v>678</v>
      </c>
      <c r="C733" s="115" t="s">
        <v>347</v>
      </c>
      <c r="D733" s="116">
        <f t="shared" si="36"/>
        <v>4</v>
      </c>
      <c r="E733" s="142">
        <v>32</v>
      </c>
      <c r="F733" s="87">
        <f t="shared" si="37"/>
        <v>53.33</v>
      </c>
    </row>
    <row r="734" spans="1:6" s="72" customFormat="1" ht="15">
      <c r="A734" s="68">
        <v>17</v>
      </c>
      <c r="B734" s="114" t="s">
        <v>678</v>
      </c>
      <c r="C734" s="115" t="s">
        <v>348</v>
      </c>
      <c r="D734" s="116">
        <f t="shared" si="36"/>
        <v>3</v>
      </c>
      <c r="E734" s="142">
        <v>20</v>
      </c>
      <c r="F734" s="87">
        <f t="shared" si="37"/>
        <v>40</v>
      </c>
    </row>
    <row r="735" spans="1:6" s="72" customFormat="1" ht="15">
      <c r="A735" s="68">
        <v>18</v>
      </c>
      <c r="B735" s="114" t="s">
        <v>678</v>
      </c>
      <c r="C735" s="115" t="s">
        <v>507</v>
      </c>
      <c r="D735" s="116">
        <f t="shared" si="36"/>
        <v>1</v>
      </c>
      <c r="E735" s="142">
        <v>10</v>
      </c>
      <c r="F735" s="87">
        <f t="shared" si="37"/>
        <v>13.33</v>
      </c>
    </row>
    <row r="736" spans="1:6" s="72" customFormat="1" ht="15.75" thickBot="1">
      <c r="A736" s="160">
        <v>19</v>
      </c>
      <c r="B736" s="161" t="s">
        <v>678</v>
      </c>
      <c r="C736" s="108" t="s">
        <v>349</v>
      </c>
      <c r="D736" s="162">
        <f t="shared" si="36"/>
        <v>33</v>
      </c>
      <c r="E736" s="301">
        <v>260</v>
      </c>
      <c r="F736" s="93">
        <f t="shared" si="37"/>
        <v>440</v>
      </c>
    </row>
    <row r="737" spans="1:6" s="72" customFormat="1" ht="15.75" thickBot="1">
      <c r="A737" s="281"/>
      <c r="B737" s="282"/>
      <c r="C737" s="282" t="s">
        <v>373</v>
      </c>
      <c r="D737" s="283">
        <f>+D714+D718+D724+D729</f>
        <v>84</v>
      </c>
      <c r="E737" s="283">
        <f>+E714+E718+E724+E729</f>
        <v>662</v>
      </c>
      <c r="F737" s="284">
        <f>+F714+F718+F724+F729</f>
        <v>1119.96</v>
      </c>
    </row>
    <row r="738" spans="1:7" ht="20.25" customHeight="1">
      <c r="A738" s="117"/>
      <c r="B738" s="118"/>
      <c r="C738" s="118"/>
      <c r="D738" s="117"/>
      <c r="E738" s="117"/>
      <c r="F738" s="117"/>
      <c r="G738" s="117"/>
    </row>
    <row r="739" spans="1:7" ht="20.25" customHeight="1">
      <c r="A739" s="117"/>
      <c r="B739" s="118"/>
      <c r="C739" s="118"/>
      <c r="D739" s="117"/>
      <c r="E739" s="117"/>
      <c r="F739" s="117"/>
      <c r="G739" s="117"/>
    </row>
    <row r="740" spans="1:7" ht="20.25" customHeight="1">
      <c r="A740" s="117"/>
      <c r="B740" s="118"/>
      <c r="C740" s="118"/>
      <c r="D740" s="117"/>
      <c r="E740" s="117"/>
      <c r="F740" s="117"/>
      <c r="G740" s="117"/>
    </row>
    <row r="741" spans="1:6" s="72" customFormat="1" ht="24.75" customHeight="1">
      <c r="A741" s="553" t="s">
        <v>639</v>
      </c>
      <c r="B741" s="553"/>
      <c r="C741" s="553"/>
      <c r="D741" s="553"/>
      <c r="E741" s="553"/>
      <c r="F741" s="553"/>
    </row>
    <row r="742" s="72" customFormat="1" ht="19.5" customHeight="1" thickBot="1"/>
    <row r="743" spans="1:6" s="72" customFormat="1" ht="15" customHeight="1">
      <c r="A743" s="554" t="s">
        <v>323</v>
      </c>
      <c r="B743" s="556" t="s">
        <v>324</v>
      </c>
      <c r="C743" s="556" t="s">
        <v>325</v>
      </c>
      <c r="D743" s="556" t="s">
        <v>326</v>
      </c>
      <c r="E743" s="556"/>
      <c r="F743" s="540" t="s">
        <v>298</v>
      </c>
    </row>
    <row r="744" spans="1:6" s="72" customFormat="1" ht="15">
      <c r="A744" s="555"/>
      <c r="B744" s="557"/>
      <c r="C744" s="557"/>
      <c r="D744" s="557"/>
      <c r="E744" s="557"/>
      <c r="F744" s="541"/>
    </row>
    <row r="745" spans="1:6" s="72" customFormat="1" ht="92.25" customHeight="1">
      <c r="A745" s="555"/>
      <c r="B745" s="557"/>
      <c r="C745" s="557"/>
      <c r="D745" s="65" t="s">
        <v>92</v>
      </c>
      <c r="E745" s="65" t="s">
        <v>93</v>
      </c>
      <c r="F745" s="541"/>
    </row>
    <row r="746" spans="1:6" s="72" customFormat="1" ht="15">
      <c r="A746" s="22"/>
      <c r="B746" s="23" t="s">
        <v>94</v>
      </c>
      <c r="C746" s="23"/>
      <c r="D746" s="37">
        <f>SUM(D747:D747)</f>
        <v>12</v>
      </c>
      <c r="E746" s="56">
        <f>SUM(E747:E747)</f>
        <v>97</v>
      </c>
      <c r="F746" s="57">
        <f>SUM(F747:F747)</f>
        <v>160</v>
      </c>
    </row>
    <row r="747" spans="1:6" s="72" customFormat="1" ht="30">
      <c r="A747" s="63">
        <v>1</v>
      </c>
      <c r="B747" s="114" t="s">
        <v>678</v>
      </c>
      <c r="C747" s="114" t="s">
        <v>640</v>
      </c>
      <c r="D747" s="116">
        <f>ROUND(+E747/8,0)</f>
        <v>12</v>
      </c>
      <c r="E747" s="86">
        <v>97</v>
      </c>
      <c r="F747" s="87">
        <f>+ROUND((280/21)*D747,2)</f>
        <v>160</v>
      </c>
    </row>
    <row r="748" spans="1:6" s="72" customFormat="1" ht="15">
      <c r="A748" s="22"/>
      <c r="B748" s="23" t="s">
        <v>45</v>
      </c>
      <c r="C748" s="23"/>
      <c r="D748" s="37">
        <f>SUM(D749:D751)</f>
        <v>12</v>
      </c>
      <c r="E748" s="37">
        <f>SUM(E749:E751)</f>
        <v>94</v>
      </c>
      <c r="F748" s="57">
        <f>SUM(F749:F751)</f>
        <v>160</v>
      </c>
    </row>
    <row r="749" spans="1:6" s="72" customFormat="1" ht="33" customHeight="1">
      <c r="A749" s="89">
        <v>2</v>
      </c>
      <c r="B749" s="114" t="s">
        <v>678</v>
      </c>
      <c r="C749" s="114" t="s">
        <v>641</v>
      </c>
      <c r="D749" s="116">
        <f>ROUND(+E749/8,0)</f>
        <v>5</v>
      </c>
      <c r="E749" s="104">
        <v>40</v>
      </c>
      <c r="F749" s="87">
        <f>+ROUND((280/21)*D749,2)</f>
        <v>66.67</v>
      </c>
    </row>
    <row r="750" spans="1:6" s="72" customFormat="1" ht="60">
      <c r="A750" s="89">
        <v>3</v>
      </c>
      <c r="B750" s="114" t="s">
        <v>678</v>
      </c>
      <c r="C750" s="114" t="s">
        <v>642</v>
      </c>
      <c r="D750" s="116">
        <f>ROUND(+E750/8,0)</f>
        <v>4</v>
      </c>
      <c r="E750" s="104">
        <v>30</v>
      </c>
      <c r="F750" s="87">
        <f>+ROUND((280/21)*D750,2)</f>
        <v>53.33</v>
      </c>
    </row>
    <row r="751" spans="1:6" s="72" customFormat="1" ht="45">
      <c r="A751" s="89">
        <v>4</v>
      </c>
      <c r="B751" s="114" t="s">
        <v>678</v>
      </c>
      <c r="C751" s="114" t="s">
        <v>643</v>
      </c>
      <c r="D751" s="116">
        <f>ROUND(+E751/8,0)</f>
        <v>3</v>
      </c>
      <c r="E751" s="104">
        <v>24</v>
      </c>
      <c r="F751" s="87">
        <f>+ROUND((280/21)*D751,2)</f>
        <v>40</v>
      </c>
    </row>
    <row r="752" spans="1:6" s="72" customFormat="1" ht="15">
      <c r="A752" s="33"/>
      <c r="B752" s="30" t="s">
        <v>688</v>
      </c>
      <c r="C752" s="23"/>
      <c r="D752" s="37">
        <f>SUM(D753:D753)</f>
        <v>7</v>
      </c>
      <c r="E752" s="37">
        <f>SUM(E753:E753)</f>
        <v>52</v>
      </c>
      <c r="F752" s="57">
        <f>SUM(F753:F753)</f>
        <v>93.33</v>
      </c>
    </row>
    <row r="753" spans="1:6" s="72" customFormat="1" ht="60">
      <c r="A753" s="89">
        <v>5</v>
      </c>
      <c r="B753" s="114" t="s">
        <v>678</v>
      </c>
      <c r="C753" s="114" t="s">
        <v>644</v>
      </c>
      <c r="D753" s="116">
        <f>ROUND(+E753/8,0)</f>
        <v>7</v>
      </c>
      <c r="E753" s="142">
        <v>52</v>
      </c>
      <c r="F753" s="87">
        <f>+ROUND((280/21)*D753,2)</f>
        <v>93.33</v>
      </c>
    </row>
    <row r="754" spans="1:6" s="72" customFormat="1" ht="15">
      <c r="A754" s="33"/>
      <c r="B754" s="30" t="s">
        <v>238</v>
      </c>
      <c r="C754" s="23"/>
      <c r="D754" s="37">
        <f>SUM(D755:D762)</f>
        <v>9</v>
      </c>
      <c r="E754" s="37">
        <f>SUM(E755:E762)</f>
        <v>72</v>
      </c>
      <c r="F754" s="57">
        <f>SUM(F755:F762)</f>
        <v>119.97999999999999</v>
      </c>
    </row>
    <row r="755" spans="1:6" s="72" customFormat="1" ht="15">
      <c r="A755" s="89">
        <v>6</v>
      </c>
      <c r="B755" s="114" t="s">
        <v>678</v>
      </c>
      <c r="C755" s="114" t="s">
        <v>355</v>
      </c>
      <c r="D755" s="141"/>
      <c r="E755" s="141"/>
      <c r="F755" s="87"/>
    </row>
    <row r="756" spans="1:6" s="72" customFormat="1" ht="15">
      <c r="A756" s="89">
        <v>7</v>
      </c>
      <c r="B756" s="114" t="s">
        <v>678</v>
      </c>
      <c r="C756" s="114" t="s">
        <v>239</v>
      </c>
      <c r="D756" s="116">
        <f aca="true" t="shared" si="38" ref="D756:D762">ROUND(+E756/8,0)</f>
        <v>3</v>
      </c>
      <c r="E756" s="142">
        <v>24</v>
      </c>
      <c r="F756" s="87">
        <f aca="true" t="shared" si="39" ref="F756:F762">+ROUND((280/21)*D756,2)</f>
        <v>40</v>
      </c>
    </row>
    <row r="757" spans="1:6" s="72" customFormat="1" ht="15">
      <c r="A757" s="89">
        <v>8</v>
      </c>
      <c r="B757" s="114" t="s">
        <v>678</v>
      </c>
      <c r="C757" s="114" t="s">
        <v>446</v>
      </c>
      <c r="D757" s="116">
        <f t="shared" si="38"/>
        <v>1</v>
      </c>
      <c r="E757" s="142">
        <v>8</v>
      </c>
      <c r="F757" s="87">
        <f t="shared" si="39"/>
        <v>13.33</v>
      </c>
    </row>
    <row r="758" spans="1:6" s="72" customFormat="1" ht="15">
      <c r="A758" s="89">
        <v>9</v>
      </c>
      <c r="B758" s="114" t="s">
        <v>678</v>
      </c>
      <c r="C758" s="114" t="s">
        <v>240</v>
      </c>
      <c r="D758" s="116">
        <f t="shared" si="38"/>
        <v>1</v>
      </c>
      <c r="E758" s="142">
        <v>8</v>
      </c>
      <c r="F758" s="87">
        <f t="shared" si="39"/>
        <v>13.33</v>
      </c>
    </row>
    <row r="759" spans="1:6" s="72" customFormat="1" ht="15">
      <c r="A759" s="89">
        <v>10</v>
      </c>
      <c r="B759" s="114" t="s">
        <v>678</v>
      </c>
      <c r="C759" s="114" t="s">
        <v>448</v>
      </c>
      <c r="D759" s="116">
        <f t="shared" si="38"/>
        <v>1</v>
      </c>
      <c r="E759" s="142">
        <v>8</v>
      </c>
      <c r="F759" s="87">
        <f t="shared" si="39"/>
        <v>13.33</v>
      </c>
    </row>
    <row r="760" spans="1:6" s="72" customFormat="1" ht="15">
      <c r="A760" s="89">
        <v>11</v>
      </c>
      <c r="B760" s="114" t="s">
        <v>678</v>
      </c>
      <c r="C760" s="114" t="s">
        <v>241</v>
      </c>
      <c r="D760" s="116">
        <f t="shared" si="38"/>
        <v>1</v>
      </c>
      <c r="E760" s="142">
        <v>8</v>
      </c>
      <c r="F760" s="87">
        <f t="shared" si="39"/>
        <v>13.33</v>
      </c>
    </row>
    <row r="761" spans="1:6" s="72" customFormat="1" ht="15">
      <c r="A761" s="89">
        <v>12</v>
      </c>
      <c r="B761" s="114" t="s">
        <v>678</v>
      </c>
      <c r="C761" s="114" t="s">
        <v>242</v>
      </c>
      <c r="D761" s="116">
        <f t="shared" si="38"/>
        <v>1</v>
      </c>
      <c r="E761" s="142">
        <v>8</v>
      </c>
      <c r="F761" s="87">
        <f t="shared" si="39"/>
        <v>13.33</v>
      </c>
    </row>
    <row r="762" spans="1:6" s="72" customFormat="1" ht="15.75" thickBot="1">
      <c r="A762" s="89">
        <v>13</v>
      </c>
      <c r="B762" s="114" t="s">
        <v>678</v>
      </c>
      <c r="C762" s="114" t="s">
        <v>447</v>
      </c>
      <c r="D762" s="116">
        <f t="shared" si="38"/>
        <v>1</v>
      </c>
      <c r="E762" s="142">
        <v>8</v>
      </c>
      <c r="F762" s="87">
        <f t="shared" si="39"/>
        <v>13.33</v>
      </c>
    </row>
    <row r="763" spans="1:6" s="72" customFormat="1" ht="15.75" thickBot="1">
      <c r="A763" s="281"/>
      <c r="B763" s="282"/>
      <c r="C763" s="282" t="s">
        <v>373</v>
      </c>
      <c r="D763" s="283">
        <f>+D746+D748+D752+D754</f>
        <v>40</v>
      </c>
      <c r="E763" s="283">
        <f>+E746+E748+E752+E754</f>
        <v>315</v>
      </c>
      <c r="F763" s="284">
        <f>+F746+F748+F752+F754</f>
        <v>533.31</v>
      </c>
    </row>
    <row r="764" spans="1:7" ht="21" customHeight="1">
      <c r="A764" s="117"/>
      <c r="B764" s="118"/>
      <c r="C764" s="118"/>
      <c r="D764" s="117"/>
      <c r="E764" s="117"/>
      <c r="F764" s="117"/>
      <c r="G764" s="117"/>
    </row>
    <row r="765" spans="1:7" ht="21" customHeight="1">
      <c r="A765" s="117"/>
      <c r="B765" s="118"/>
      <c r="C765" s="118"/>
      <c r="D765" s="117"/>
      <c r="E765" s="117"/>
      <c r="F765" s="117"/>
      <c r="G765" s="117"/>
    </row>
    <row r="766" spans="1:7" ht="21" customHeight="1">
      <c r="A766" s="117"/>
      <c r="B766" s="118"/>
      <c r="C766" s="118"/>
      <c r="D766" s="117"/>
      <c r="E766" s="117"/>
      <c r="F766" s="117"/>
      <c r="G766" s="117"/>
    </row>
    <row r="767" spans="1:6" s="72" customFormat="1" ht="15">
      <c r="A767" s="566" t="s">
        <v>203</v>
      </c>
      <c r="B767" s="566"/>
      <c r="C767" s="566"/>
      <c r="D767" s="566"/>
      <c r="E767" s="566"/>
      <c r="F767" s="566"/>
    </row>
    <row r="768" s="72" customFormat="1" ht="15.75" thickBot="1"/>
    <row r="769" spans="1:6" s="72" customFormat="1" ht="15" customHeight="1">
      <c r="A769" s="554" t="s">
        <v>323</v>
      </c>
      <c r="B769" s="556" t="s">
        <v>324</v>
      </c>
      <c r="C769" s="556" t="s">
        <v>325</v>
      </c>
      <c r="D769" s="556" t="s">
        <v>326</v>
      </c>
      <c r="E769" s="556"/>
      <c r="F769" s="540" t="s">
        <v>280</v>
      </c>
    </row>
    <row r="770" spans="1:6" s="72" customFormat="1" ht="15">
      <c r="A770" s="555"/>
      <c r="B770" s="557"/>
      <c r="C770" s="557"/>
      <c r="D770" s="557"/>
      <c r="E770" s="557"/>
      <c r="F770" s="541"/>
    </row>
    <row r="771" spans="1:6" s="72" customFormat="1" ht="89.25" customHeight="1" thickBot="1">
      <c r="A771" s="564"/>
      <c r="B771" s="565"/>
      <c r="C771" s="565"/>
      <c r="D771" s="64" t="s">
        <v>92</v>
      </c>
      <c r="E771" s="64" t="s">
        <v>93</v>
      </c>
      <c r="F771" s="598"/>
    </row>
    <row r="772" spans="1:6" s="72" customFormat="1" ht="15.75" thickBot="1">
      <c r="A772" s="156"/>
      <c r="B772" s="157" t="s">
        <v>94</v>
      </c>
      <c r="C772" s="157"/>
      <c r="D772" s="307">
        <f>SUM(D773:D779)</f>
        <v>15</v>
      </c>
      <c r="E772" s="307">
        <f>SUM(E773:E779)</f>
        <v>120</v>
      </c>
      <c r="F772" s="203">
        <f>SUM(F773:F779)</f>
        <v>200.02000000000004</v>
      </c>
    </row>
    <row r="773" spans="1:6" s="72" customFormat="1" ht="15">
      <c r="A773" s="286">
        <v>1</v>
      </c>
      <c r="B773" s="305" t="s">
        <v>204</v>
      </c>
      <c r="C773" s="305" t="s">
        <v>557</v>
      </c>
      <c r="D773" s="155">
        <f aca="true" t="shared" si="40" ref="D773:D803">ROUND(+E773/8,0)</f>
        <v>2</v>
      </c>
      <c r="E773" s="83">
        <v>16</v>
      </c>
      <c r="F773" s="84">
        <f>+ROUND((280/21)*D773,2)</f>
        <v>26.67</v>
      </c>
    </row>
    <row r="774" spans="1:6" s="72" customFormat="1" ht="15">
      <c r="A774" s="133">
        <v>2</v>
      </c>
      <c r="B774" s="228" t="s">
        <v>204</v>
      </c>
      <c r="C774" s="123" t="s">
        <v>558</v>
      </c>
      <c r="D774" s="116">
        <f t="shared" si="40"/>
        <v>3</v>
      </c>
      <c r="E774" s="134">
        <v>24</v>
      </c>
      <c r="F774" s="87">
        <f aca="true" t="shared" si="41" ref="F774:F779">+ROUND((280/21)*D774,2)</f>
        <v>40</v>
      </c>
    </row>
    <row r="775" spans="1:6" s="72" customFormat="1" ht="15">
      <c r="A775" s="133">
        <v>3</v>
      </c>
      <c r="B775" s="228" t="s">
        <v>204</v>
      </c>
      <c r="C775" s="228" t="s">
        <v>559</v>
      </c>
      <c r="D775" s="116">
        <f t="shared" si="40"/>
        <v>2</v>
      </c>
      <c r="E775" s="134">
        <v>16</v>
      </c>
      <c r="F775" s="87">
        <f t="shared" si="41"/>
        <v>26.67</v>
      </c>
    </row>
    <row r="776" spans="1:6" s="72" customFormat="1" ht="15">
      <c r="A776" s="133">
        <v>4</v>
      </c>
      <c r="B776" s="228" t="s">
        <v>204</v>
      </c>
      <c r="C776" s="228" t="s">
        <v>560</v>
      </c>
      <c r="D776" s="116">
        <f t="shared" si="40"/>
        <v>2</v>
      </c>
      <c r="E776" s="134">
        <v>16</v>
      </c>
      <c r="F776" s="87">
        <f t="shared" si="41"/>
        <v>26.67</v>
      </c>
    </row>
    <row r="777" spans="1:6" s="72" customFormat="1" ht="15">
      <c r="A777" s="133">
        <v>5</v>
      </c>
      <c r="B777" s="228" t="s">
        <v>204</v>
      </c>
      <c r="C777" s="228" t="s">
        <v>561</v>
      </c>
      <c r="D777" s="116">
        <f t="shared" si="40"/>
        <v>2</v>
      </c>
      <c r="E777" s="134">
        <v>16</v>
      </c>
      <c r="F777" s="87">
        <f t="shared" si="41"/>
        <v>26.67</v>
      </c>
    </row>
    <row r="778" spans="1:6" s="72" customFormat="1" ht="15">
      <c r="A778" s="137">
        <v>6</v>
      </c>
      <c r="B778" s="228" t="s">
        <v>204</v>
      </c>
      <c r="C778" s="228" t="s">
        <v>562</v>
      </c>
      <c r="D778" s="116">
        <f t="shared" si="40"/>
        <v>2</v>
      </c>
      <c r="E778" s="134">
        <v>16</v>
      </c>
      <c r="F778" s="87">
        <f t="shared" si="41"/>
        <v>26.67</v>
      </c>
    </row>
    <row r="779" spans="1:6" s="72" customFormat="1" ht="15.75" thickBot="1">
      <c r="A779" s="303">
        <v>7</v>
      </c>
      <c r="B779" s="255" t="s">
        <v>204</v>
      </c>
      <c r="C779" s="255" t="s">
        <v>563</v>
      </c>
      <c r="D779" s="162">
        <f t="shared" si="40"/>
        <v>2</v>
      </c>
      <c r="E779" s="287">
        <v>16</v>
      </c>
      <c r="F779" s="93">
        <f t="shared" si="41"/>
        <v>26.67</v>
      </c>
    </row>
    <row r="780" spans="1:6" s="72" customFormat="1" ht="15.75" thickBot="1">
      <c r="A780" s="156"/>
      <c r="B780" s="157" t="s">
        <v>45</v>
      </c>
      <c r="C780" s="157"/>
      <c r="D780" s="307">
        <f>SUM(D781:D787)</f>
        <v>15</v>
      </c>
      <c r="E780" s="307">
        <f>SUM(E781:E787)</f>
        <v>120</v>
      </c>
      <c r="F780" s="203">
        <f>SUM(F781:F787)</f>
        <v>200</v>
      </c>
    </row>
    <row r="781" spans="1:6" s="72" customFormat="1" ht="15">
      <c r="A781" s="308">
        <v>8</v>
      </c>
      <c r="B781" s="305" t="s">
        <v>204</v>
      </c>
      <c r="C781" s="305" t="s">
        <v>564</v>
      </c>
      <c r="D781" s="155">
        <f t="shared" si="40"/>
        <v>1</v>
      </c>
      <c r="E781" s="306">
        <v>8</v>
      </c>
      <c r="F781" s="84">
        <f>+ROUND((280/21)*D781,2)</f>
        <v>13.33</v>
      </c>
    </row>
    <row r="782" spans="1:6" s="72" customFormat="1" ht="15">
      <c r="A782" s="302">
        <v>9</v>
      </c>
      <c r="B782" s="228" t="s">
        <v>204</v>
      </c>
      <c r="C782" s="228" t="s">
        <v>565</v>
      </c>
      <c r="D782" s="116">
        <f t="shared" si="40"/>
        <v>1</v>
      </c>
      <c r="E782" s="134">
        <v>8</v>
      </c>
      <c r="F782" s="87">
        <f aca="true" t="shared" si="42" ref="F782:F787">+ROUND((280/21)*D782,2)</f>
        <v>13.33</v>
      </c>
    </row>
    <row r="783" spans="1:6" s="72" customFormat="1" ht="15">
      <c r="A783" s="137">
        <v>10</v>
      </c>
      <c r="B783" s="228" t="s">
        <v>204</v>
      </c>
      <c r="C783" s="228" t="s">
        <v>566</v>
      </c>
      <c r="D783" s="116">
        <f t="shared" si="40"/>
        <v>3</v>
      </c>
      <c r="E783" s="134">
        <v>24</v>
      </c>
      <c r="F783" s="87">
        <f t="shared" si="42"/>
        <v>40</v>
      </c>
    </row>
    <row r="784" spans="1:6" s="72" customFormat="1" ht="15">
      <c r="A784" s="137">
        <v>11</v>
      </c>
      <c r="B784" s="228" t="s">
        <v>204</v>
      </c>
      <c r="C784" s="228" t="s">
        <v>567</v>
      </c>
      <c r="D784" s="116">
        <f t="shared" si="40"/>
        <v>3</v>
      </c>
      <c r="E784" s="134">
        <v>24</v>
      </c>
      <c r="F784" s="87">
        <f t="shared" si="42"/>
        <v>40</v>
      </c>
    </row>
    <row r="785" spans="1:6" s="72" customFormat="1" ht="15">
      <c r="A785" s="137">
        <v>12</v>
      </c>
      <c r="B785" s="228" t="s">
        <v>204</v>
      </c>
      <c r="C785" s="228" t="s">
        <v>568</v>
      </c>
      <c r="D785" s="116">
        <f t="shared" si="40"/>
        <v>3</v>
      </c>
      <c r="E785" s="134">
        <v>24</v>
      </c>
      <c r="F785" s="87">
        <f t="shared" si="42"/>
        <v>40</v>
      </c>
    </row>
    <row r="786" spans="1:6" s="72" customFormat="1" ht="15">
      <c r="A786" s="137">
        <v>13</v>
      </c>
      <c r="B786" s="228" t="s">
        <v>204</v>
      </c>
      <c r="C786" s="228" t="s">
        <v>569</v>
      </c>
      <c r="D786" s="116">
        <f t="shared" si="40"/>
        <v>2</v>
      </c>
      <c r="E786" s="134">
        <v>16</v>
      </c>
      <c r="F786" s="87">
        <f t="shared" si="42"/>
        <v>26.67</v>
      </c>
    </row>
    <row r="787" spans="1:6" s="72" customFormat="1" ht="15.75" thickBot="1">
      <c r="A787" s="303">
        <v>14</v>
      </c>
      <c r="B787" s="255" t="s">
        <v>204</v>
      </c>
      <c r="C787" s="255" t="s">
        <v>570</v>
      </c>
      <c r="D787" s="162">
        <f t="shared" si="40"/>
        <v>2</v>
      </c>
      <c r="E787" s="287">
        <v>16</v>
      </c>
      <c r="F787" s="93">
        <f t="shared" si="42"/>
        <v>26.67</v>
      </c>
    </row>
    <row r="788" spans="1:6" s="72" customFormat="1" ht="15.75" thickBot="1">
      <c r="A788" s="200"/>
      <c r="B788" s="196" t="s">
        <v>688</v>
      </c>
      <c r="C788" s="157"/>
      <c r="D788" s="307">
        <f>SUM(D789:D795)</f>
        <v>15</v>
      </c>
      <c r="E788" s="307">
        <f>SUM(E789:E795)</f>
        <v>120</v>
      </c>
      <c r="F788" s="203">
        <f>SUM(F789:F795)</f>
        <v>200.02000000000004</v>
      </c>
    </row>
    <row r="789" spans="1:6" s="72" customFormat="1" ht="15">
      <c r="A789" s="304">
        <v>15</v>
      </c>
      <c r="B789" s="305" t="s">
        <v>204</v>
      </c>
      <c r="C789" s="305" t="s">
        <v>571</v>
      </c>
      <c r="D789" s="155">
        <f t="shared" si="40"/>
        <v>3</v>
      </c>
      <c r="E789" s="306">
        <v>24</v>
      </c>
      <c r="F789" s="84">
        <f>+ROUND((280/21)*D789,2)</f>
        <v>40</v>
      </c>
    </row>
    <row r="790" spans="1:6" s="72" customFormat="1" ht="30">
      <c r="A790" s="137">
        <v>16</v>
      </c>
      <c r="B790" s="228" t="s">
        <v>204</v>
      </c>
      <c r="C790" s="228" t="s">
        <v>572</v>
      </c>
      <c r="D790" s="116">
        <f t="shared" si="40"/>
        <v>2</v>
      </c>
      <c r="E790" s="134">
        <v>16</v>
      </c>
      <c r="F790" s="87">
        <f aca="true" t="shared" si="43" ref="F790:F795">+ROUND((280/21)*D790,2)</f>
        <v>26.67</v>
      </c>
    </row>
    <row r="791" spans="1:6" s="72" customFormat="1" ht="30">
      <c r="A791" s="137">
        <v>17</v>
      </c>
      <c r="B791" s="228" t="s">
        <v>204</v>
      </c>
      <c r="C791" s="228" t="s">
        <v>573</v>
      </c>
      <c r="D791" s="116">
        <f t="shared" si="40"/>
        <v>2</v>
      </c>
      <c r="E791" s="134">
        <v>16</v>
      </c>
      <c r="F791" s="87">
        <f t="shared" si="43"/>
        <v>26.67</v>
      </c>
    </row>
    <row r="792" spans="1:6" s="72" customFormat="1" ht="15">
      <c r="A792" s="137">
        <v>18</v>
      </c>
      <c r="B792" s="228" t="s">
        <v>204</v>
      </c>
      <c r="C792" s="228" t="s">
        <v>574</v>
      </c>
      <c r="D792" s="116">
        <f t="shared" si="40"/>
        <v>2</v>
      </c>
      <c r="E792" s="134">
        <v>16</v>
      </c>
      <c r="F792" s="87">
        <f t="shared" si="43"/>
        <v>26.67</v>
      </c>
    </row>
    <row r="793" spans="1:6" s="72" customFormat="1" ht="15">
      <c r="A793" s="137">
        <v>19</v>
      </c>
      <c r="B793" s="228" t="s">
        <v>204</v>
      </c>
      <c r="C793" s="228" t="s">
        <v>575</v>
      </c>
      <c r="D793" s="116">
        <f t="shared" si="40"/>
        <v>2</v>
      </c>
      <c r="E793" s="134">
        <v>16</v>
      </c>
      <c r="F793" s="87">
        <f t="shared" si="43"/>
        <v>26.67</v>
      </c>
    </row>
    <row r="794" spans="1:6" s="72" customFormat="1" ht="15">
      <c r="A794" s="137">
        <v>20</v>
      </c>
      <c r="B794" s="228" t="s">
        <v>204</v>
      </c>
      <c r="C794" s="228" t="s">
        <v>576</v>
      </c>
      <c r="D794" s="116">
        <f t="shared" si="40"/>
        <v>2</v>
      </c>
      <c r="E794" s="134">
        <v>16</v>
      </c>
      <c r="F794" s="87">
        <f t="shared" si="43"/>
        <v>26.67</v>
      </c>
    </row>
    <row r="795" spans="1:6" s="72" customFormat="1" ht="15.75" thickBot="1">
      <c r="A795" s="303">
        <v>21</v>
      </c>
      <c r="B795" s="255" t="s">
        <v>204</v>
      </c>
      <c r="C795" s="255" t="s">
        <v>577</v>
      </c>
      <c r="D795" s="162">
        <f t="shared" si="40"/>
        <v>2</v>
      </c>
      <c r="E795" s="287">
        <v>16</v>
      </c>
      <c r="F795" s="93">
        <f t="shared" si="43"/>
        <v>26.67</v>
      </c>
    </row>
    <row r="796" spans="1:6" s="72" customFormat="1" ht="15.75" thickBot="1">
      <c r="A796" s="200"/>
      <c r="B796" s="196" t="s">
        <v>238</v>
      </c>
      <c r="C796" s="157"/>
      <c r="D796" s="307">
        <f>SUM(D797:D803)</f>
        <v>15</v>
      </c>
      <c r="E796" s="307">
        <f>SUM(E797:E803)</f>
        <v>120</v>
      </c>
      <c r="F796" s="203">
        <f>SUM(F797:F803)</f>
        <v>200</v>
      </c>
    </row>
    <row r="797" spans="1:6" s="72" customFormat="1" ht="15">
      <c r="A797" s="304">
        <v>22</v>
      </c>
      <c r="B797" s="305" t="s">
        <v>204</v>
      </c>
      <c r="C797" s="305" t="s">
        <v>578</v>
      </c>
      <c r="D797" s="155">
        <f t="shared" si="40"/>
        <v>3</v>
      </c>
      <c r="E797" s="306">
        <v>24</v>
      </c>
      <c r="F797" s="84">
        <f>+ROUND((280/21)*D797,2)</f>
        <v>40</v>
      </c>
    </row>
    <row r="798" spans="1:6" s="72" customFormat="1" ht="15">
      <c r="A798" s="137">
        <v>23</v>
      </c>
      <c r="B798" s="228" t="s">
        <v>204</v>
      </c>
      <c r="C798" s="228" t="s">
        <v>579</v>
      </c>
      <c r="D798" s="116">
        <f t="shared" si="40"/>
        <v>2</v>
      </c>
      <c r="E798" s="134">
        <v>16</v>
      </c>
      <c r="F798" s="87">
        <f aca="true" t="shared" si="44" ref="F798:F803">+ROUND((280/21)*D798,2)</f>
        <v>26.67</v>
      </c>
    </row>
    <row r="799" spans="1:6" s="72" customFormat="1" ht="15">
      <c r="A799" s="137">
        <v>24</v>
      </c>
      <c r="B799" s="228" t="s">
        <v>204</v>
      </c>
      <c r="C799" s="228" t="s">
        <v>580</v>
      </c>
      <c r="D799" s="116">
        <f t="shared" si="40"/>
        <v>2</v>
      </c>
      <c r="E799" s="134">
        <v>16</v>
      </c>
      <c r="F799" s="87">
        <f t="shared" si="44"/>
        <v>26.67</v>
      </c>
    </row>
    <row r="800" spans="1:6" s="72" customFormat="1" ht="15">
      <c r="A800" s="137">
        <v>25</v>
      </c>
      <c r="B800" s="228" t="s">
        <v>204</v>
      </c>
      <c r="C800" s="228" t="s">
        <v>581</v>
      </c>
      <c r="D800" s="116">
        <f t="shared" si="40"/>
        <v>1</v>
      </c>
      <c r="E800" s="134">
        <v>8</v>
      </c>
      <c r="F800" s="87">
        <f t="shared" si="44"/>
        <v>13.33</v>
      </c>
    </row>
    <row r="801" spans="1:6" s="72" customFormat="1" ht="15">
      <c r="A801" s="137">
        <v>26</v>
      </c>
      <c r="B801" s="228" t="s">
        <v>204</v>
      </c>
      <c r="C801" s="228" t="s">
        <v>582</v>
      </c>
      <c r="D801" s="116">
        <f t="shared" si="40"/>
        <v>1</v>
      </c>
      <c r="E801" s="134">
        <v>8</v>
      </c>
      <c r="F801" s="87">
        <f t="shared" si="44"/>
        <v>13.33</v>
      </c>
    </row>
    <row r="802" spans="1:6" s="72" customFormat="1" ht="15">
      <c r="A802" s="137">
        <v>27</v>
      </c>
      <c r="B802" s="228" t="s">
        <v>204</v>
      </c>
      <c r="C802" s="228" t="s">
        <v>583</v>
      </c>
      <c r="D802" s="116">
        <f t="shared" si="40"/>
        <v>2</v>
      </c>
      <c r="E802" s="134">
        <v>16</v>
      </c>
      <c r="F802" s="87">
        <f t="shared" si="44"/>
        <v>26.67</v>
      </c>
    </row>
    <row r="803" spans="1:6" s="72" customFormat="1" ht="15.75" thickBot="1">
      <c r="A803" s="303">
        <v>28</v>
      </c>
      <c r="B803" s="255" t="s">
        <v>204</v>
      </c>
      <c r="C803" s="255" t="s">
        <v>584</v>
      </c>
      <c r="D803" s="162">
        <f t="shared" si="40"/>
        <v>4</v>
      </c>
      <c r="E803" s="287">
        <v>32</v>
      </c>
      <c r="F803" s="93">
        <f t="shared" si="44"/>
        <v>53.33</v>
      </c>
    </row>
    <row r="804" spans="1:6" s="72" customFormat="1" ht="15.75" thickBot="1">
      <c r="A804" s="214"/>
      <c r="B804" s="206"/>
      <c r="C804" s="206" t="s">
        <v>373</v>
      </c>
      <c r="D804" s="182">
        <f>+D772+D780+D788+D796</f>
        <v>60</v>
      </c>
      <c r="E804" s="182">
        <f>+E772+E780+E788+E796</f>
        <v>480</v>
      </c>
      <c r="F804" s="180">
        <f>+F772+F780+F788+F796</f>
        <v>800.0400000000001</v>
      </c>
    </row>
    <row r="805" spans="1:7" ht="21" customHeight="1">
      <c r="A805" s="117"/>
      <c r="B805" s="118"/>
      <c r="C805" s="118"/>
      <c r="D805" s="117"/>
      <c r="E805" s="117"/>
      <c r="F805" s="117"/>
      <c r="G805" s="117"/>
    </row>
    <row r="806" spans="1:7" ht="21" customHeight="1">
      <c r="A806" s="117"/>
      <c r="B806" s="118"/>
      <c r="C806" s="118"/>
      <c r="D806" s="117"/>
      <c r="E806" s="117"/>
      <c r="F806" s="117"/>
      <c r="G806" s="117"/>
    </row>
    <row r="807" spans="1:6" s="72" customFormat="1" ht="15" customHeight="1">
      <c r="A807" s="591" t="s">
        <v>80</v>
      </c>
      <c r="B807" s="591"/>
      <c r="C807" s="591"/>
      <c r="D807" s="591"/>
      <c r="E807" s="591"/>
      <c r="F807" s="591"/>
    </row>
    <row r="808" s="72" customFormat="1" ht="15.75" thickBot="1"/>
    <row r="809" spans="1:7" s="72" customFormat="1" ht="75.75" customHeight="1">
      <c r="A809" s="585" t="s">
        <v>323</v>
      </c>
      <c r="B809" s="587" t="s">
        <v>324</v>
      </c>
      <c r="C809" s="587" t="s">
        <v>325</v>
      </c>
      <c r="D809" s="581" t="s">
        <v>326</v>
      </c>
      <c r="E809" s="582"/>
      <c r="F809" s="551" t="s">
        <v>280</v>
      </c>
      <c r="G809" s="309"/>
    </row>
    <row r="810" spans="1:6" s="72" customFormat="1" ht="15.75" customHeight="1">
      <c r="A810" s="586"/>
      <c r="B810" s="588"/>
      <c r="C810" s="588"/>
      <c r="D810" s="583"/>
      <c r="E810" s="584"/>
      <c r="F810" s="552"/>
    </row>
    <row r="811" spans="1:6" s="72" customFormat="1" ht="50.25" customHeight="1" thickBot="1">
      <c r="A811" s="593"/>
      <c r="B811" s="599"/>
      <c r="C811" s="599"/>
      <c r="D811" s="320" t="s">
        <v>92</v>
      </c>
      <c r="E811" s="320" t="s">
        <v>93</v>
      </c>
      <c r="F811" s="562"/>
    </row>
    <row r="812" spans="1:6" s="72" customFormat="1" ht="15.75" thickBot="1">
      <c r="A812" s="317"/>
      <c r="B812" s="366" t="s">
        <v>94</v>
      </c>
      <c r="C812" s="318"/>
      <c r="D812" s="318"/>
      <c r="E812" s="318"/>
      <c r="F812" s="319"/>
    </row>
    <row r="813" spans="1:6" s="72" customFormat="1" ht="15.75" thickBot="1">
      <c r="A813" s="75"/>
      <c r="B813" s="316"/>
      <c r="C813" s="157" t="s">
        <v>81</v>
      </c>
      <c r="D813" s="209">
        <f>SUM(D814:D816)</f>
        <v>17</v>
      </c>
      <c r="E813" s="209">
        <f>SUM(E814:E816)</f>
        <v>130</v>
      </c>
      <c r="F813" s="203">
        <f>SUM(F814:F816)</f>
        <v>226.65999999999997</v>
      </c>
    </row>
    <row r="814" spans="1:10" s="72" customFormat="1" ht="15">
      <c r="A814" s="80">
        <v>1</v>
      </c>
      <c r="B814" s="82" t="s">
        <v>678</v>
      </c>
      <c r="C814" s="175" t="s">
        <v>82</v>
      </c>
      <c r="D814" s="116">
        <f aca="true" t="shared" si="45" ref="D814:D822">ROUND(+E814/8,0)</f>
        <v>4</v>
      </c>
      <c r="E814" s="312">
        <v>30</v>
      </c>
      <c r="F814" s="87">
        <f>+ROUND((280/21)*D814,2)</f>
        <v>53.33</v>
      </c>
      <c r="J814" s="310"/>
    </row>
    <row r="815" spans="1:6" s="72" customFormat="1" ht="15">
      <c r="A815" s="63">
        <v>2</v>
      </c>
      <c r="B815" s="114" t="s">
        <v>678</v>
      </c>
      <c r="C815" s="204" t="s">
        <v>83</v>
      </c>
      <c r="D815" s="116">
        <f t="shared" si="45"/>
        <v>9</v>
      </c>
      <c r="E815" s="313">
        <v>70</v>
      </c>
      <c r="F815" s="87">
        <f>+ROUND((280/21)*D815,2)</f>
        <v>120</v>
      </c>
    </row>
    <row r="816" spans="1:6" s="72" customFormat="1" ht="15.75" thickBot="1">
      <c r="A816" s="285">
        <v>3</v>
      </c>
      <c r="B816" s="161" t="s">
        <v>678</v>
      </c>
      <c r="C816" s="264" t="s">
        <v>84</v>
      </c>
      <c r="D816" s="162">
        <f t="shared" si="45"/>
        <v>4</v>
      </c>
      <c r="E816" s="315">
        <v>30</v>
      </c>
      <c r="F816" s="93">
        <f>+ROUND((280/21)*D816,2)</f>
        <v>53.33</v>
      </c>
    </row>
    <row r="817" spans="1:6" s="72" customFormat="1" ht="15.75" thickBot="1">
      <c r="A817" s="75"/>
      <c r="B817" s="316"/>
      <c r="C817" s="157" t="s">
        <v>85</v>
      </c>
      <c r="D817" s="158">
        <f>SUM(D818:D822)</f>
        <v>27</v>
      </c>
      <c r="E817" s="158">
        <f>SUM(E818:E822)</f>
        <v>210</v>
      </c>
      <c r="F817" s="159">
        <f>SUM(F818:F822)</f>
        <v>360.01000000000005</v>
      </c>
    </row>
    <row r="818" spans="1:6" s="72" customFormat="1" ht="15">
      <c r="A818" s="80">
        <v>4</v>
      </c>
      <c r="B818" s="82" t="s">
        <v>678</v>
      </c>
      <c r="C818" s="175" t="s">
        <v>86</v>
      </c>
      <c r="D818" s="155">
        <f t="shared" si="45"/>
        <v>5</v>
      </c>
      <c r="E818" s="312">
        <v>40</v>
      </c>
      <c r="F818" s="84">
        <f>+ROUND((280/21)*D818,2)</f>
        <v>66.67</v>
      </c>
    </row>
    <row r="819" spans="1:6" s="72" customFormat="1" ht="30">
      <c r="A819" s="63">
        <v>5</v>
      </c>
      <c r="B819" s="114" t="s">
        <v>678</v>
      </c>
      <c r="C819" s="85" t="s">
        <v>87</v>
      </c>
      <c r="D819" s="116">
        <f t="shared" si="45"/>
        <v>5</v>
      </c>
      <c r="E819" s="313">
        <v>40</v>
      </c>
      <c r="F819" s="87">
        <f>+ROUND((280/21)*D819,2)</f>
        <v>66.67</v>
      </c>
    </row>
    <row r="820" spans="1:6" s="72" customFormat="1" ht="15">
      <c r="A820" s="68">
        <v>6</v>
      </c>
      <c r="B820" s="114" t="s">
        <v>678</v>
      </c>
      <c r="C820" s="85" t="s">
        <v>88</v>
      </c>
      <c r="D820" s="116">
        <f t="shared" si="45"/>
        <v>4</v>
      </c>
      <c r="E820" s="142">
        <v>30</v>
      </c>
      <c r="F820" s="87">
        <f>+ROUND((280/21)*D820,2)</f>
        <v>53.33</v>
      </c>
    </row>
    <row r="821" spans="1:6" s="72" customFormat="1" ht="15">
      <c r="A821" s="68">
        <v>7</v>
      </c>
      <c r="B821" s="114" t="s">
        <v>678</v>
      </c>
      <c r="C821" s="85" t="s">
        <v>372</v>
      </c>
      <c r="D821" s="116">
        <f t="shared" si="45"/>
        <v>8</v>
      </c>
      <c r="E821" s="142">
        <v>60</v>
      </c>
      <c r="F821" s="87">
        <f>+ROUND((280/21)*D821,2)</f>
        <v>106.67</v>
      </c>
    </row>
    <row r="822" spans="1:6" s="72" customFormat="1" ht="15.75" thickBot="1">
      <c r="A822" s="160">
        <v>8</v>
      </c>
      <c r="B822" s="161" t="s">
        <v>678</v>
      </c>
      <c r="C822" s="311" t="s">
        <v>89</v>
      </c>
      <c r="D822" s="116">
        <f t="shared" si="45"/>
        <v>5</v>
      </c>
      <c r="E822" s="314">
        <v>40</v>
      </c>
      <c r="F822" s="87">
        <f>+ROUND((280/21)*D822,2)</f>
        <v>66.67</v>
      </c>
    </row>
    <row r="823" spans="1:6" s="72" customFormat="1" ht="15.75" thickBot="1">
      <c r="A823" s="205"/>
      <c r="B823" s="206"/>
      <c r="C823" s="206" t="s">
        <v>373</v>
      </c>
      <c r="D823" s="112">
        <f>+D813+D817</f>
        <v>44</v>
      </c>
      <c r="E823" s="112">
        <f>+E813+E817</f>
        <v>340</v>
      </c>
      <c r="F823" s="113">
        <f>+F813+F817</f>
        <v>586.6700000000001</v>
      </c>
    </row>
    <row r="824" spans="1:6" s="120" customFormat="1" ht="15">
      <c r="A824" s="242"/>
      <c r="B824" s="275"/>
      <c r="C824" s="275"/>
      <c r="D824" s="321"/>
      <c r="E824" s="321"/>
      <c r="F824" s="243"/>
    </row>
    <row r="825" spans="1:6" s="120" customFormat="1" ht="15">
      <c r="A825" s="242"/>
      <c r="B825" s="275"/>
      <c r="C825" s="275"/>
      <c r="D825" s="321"/>
      <c r="E825" s="321"/>
      <c r="F825" s="243"/>
    </row>
    <row r="826" spans="1:6" s="72" customFormat="1" ht="21" customHeight="1">
      <c r="A826" s="553" t="s">
        <v>645</v>
      </c>
      <c r="B826" s="553"/>
      <c r="C826" s="553"/>
      <c r="D826" s="553"/>
      <c r="E826" s="553"/>
      <c r="F826" s="553"/>
    </row>
    <row r="827" spans="4:5" s="72" customFormat="1" ht="21" customHeight="1" thickBot="1">
      <c r="D827" s="119"/>
      <c r="E827" s="119"/>
    </row>
    <row r="828" spans="1:6" s="72" customFormat="1" ht="15" customHeight="1">
      <c r="A828" s="554" t="s">
        <v>323</v>
      </c>
      <c r="B828" s="556" t="s">
        <v>324</v>
      </c>
      <c r="C828" s="556" t="s">
        <v>325</v>
      </c>
      <c r="D828" s="556" t="s">
        <v>326</v>
      </c>
      <c r="E828" s="556"/>
      <c r="F828" s="540" t="s">
        <v>298</v>
      </c>
    </row>
    <row r="829" spans="1:6" s="72" customFormat="1" ht="15">
      <c r="A829" s="555"/>
      <c r="B829" s="557"/>
      <c r="C829" s="557"/>
      <c r="D829" s="557"/>
      <c r="E829" s="557"/>
      <c r="F829" s="541"/>
    </row>
    <row r="830" spans="1:6" s="72" customFormat="1" ht="101.25" customHeight="1">
      <c r="A830" s="555"/>
      <c r="B830" s="557"/>
      <c r="C830" s="557"/>
      <c r="D830" s="65" t="s">
        <v>92</v>
      </c>
      <c r="E830" s="65" t="s">
        <v>93</v>
      </c>
      <c r="F830" s="541"/>
    </row>
    <row r="831" spans="1:6" s="72" customFormat="1" ht="15">
      <c r="A831" s="22"/>
      <c r="B831" s="23" t="s">
        <v>94</v>
      </c>
      <c r="C831" s="23"/>
      <c r="D831" s="37">
        <f>SUM(D832:D832)</f>
        <v>10</v>
      </c>
      <c r="E831" s="37">
        <f>SUM(E832:E832)</f>
        <v>78</v>
      </c>
      <c r="F831" s="57">
        <f>SUM(F832:F832)</f>
        <v>133.33</v>
      </c>
    </row>
    <row r="832" spans="1:6" s="72" customFormat="1" ht="63.75" customHeight="1">
      <c r="A832" s="63">
        <v>1</v>
      </c>
      <c r="B832" s="114" t="s">
        <v>678</v>
      </c>
      <c r="C832" s="85" t="s">
        <v>646</v>
      </c>
      <c r="D832" s="155">
        <f>ROUND(+E832/8,0)</f>
        <v>10</v>
      </c>
      <c r="E832" s="142">
        <v>78</v>
      </c>
      <c r="F832" s="87">
        <f>+ROUND((280/21)*D832,2)</f>
        <v>133.33</v>
      </c>
    </row>
    <row r="833" spans="1:6" s="72" customFormat="1" ht="15">
      <c r="A833" s="22"/>
      <c r="B833" s="23" t="s">
        <v>45</v>
      </c>
      <c r="C833" s="23"/>
      <c r="D833" s="37">
        <f>SUM(D834:D835)</f>
        <v>8</v>
      </c>
      <c r="E833" s="37">
        <f>SUM(E834:E835)</f>
        <v>66</v>
      </c>
      <c r="F833" s="57">
        <f>SUM(F834:F835)</f>
        <v>106.67</v>
      </c>
    </row>
    <row r="834" spans="1:6" s="72" customFormat="1" ht="75">
      <c r="A834" s="68">
        <v>2</v>
      </c>
      <c r="B834" s="114" t="s">
        <v>678</v>
      </c>
      <c r="C834" s="85" t="s">
        <v>647</v>
      </c>
      <c r="D834" s="155">
        <f>ROUND(+E834/8,0)</f>
        <v>6</v>
      </c>
      <c r="E834" s="130">
        <v>50</v>
      </c>
      <c r="F834" s="87">
        <f>+ROUND((280/21)*D834,2)</f>
        <v>80</v>
      </c>
    </row>
    <row r="835" spans="1:6" s="72" customFormat="1" ht="60">
      <c r="A835" s="68">
        <v>3</v>
      </c>
      <c r="B835" s="114" t="s">
        <v>678</v>
      </c>
      <c r="C835" s="85" t="s">
        <v>648</v>
      </c>
      <c r="D835" s="155">
        <f>ROUND(+E835/8,0)</f>
        <v>2</v>
      </c>
      <c r="E835" s="142">
        <v>16</v>
      </c>
      <c r="F835" s="87">
        <f>+ROUND((280/21)*D835,2)</f>
        <v>26.67</v>
      </c>
    </row>
    <row r="836" spans="1:6" s="72" customFormat="1" ht="15">
      <c r="A836" s="22"/>
      <c r="B836" s="23" t="s">
        <v>201</v>
      </c>
      <c r="C836" s="23"/>
      <c r="D836" s="37">
        <f>SUM(D837:D837)</f>
        <v>8</v>
      </c>
      <c r="E836" s="37">
        <f>SUM(E837:E837)</f>
        <v>60</v>
      </c>
      <c r="F836" s="57">
        <f>SUM(F837:F837)</f>
        <v>106.67</v>
      </c>
    </row>
    <row r="837" spans="1:6" s="72" customFormat="1" ht="15">
      <c r="A837" s="68">
        <v>4</v>
      </c>
      <c r="B837" s="114" t="s">
        <v>678</v>
      </c>
      <c r="C837" s="85" t="s">
        <v>649</v>
      </c>
      <c r="D837" s="155">
        <f>ROUND(+E837/8,0)</f>
        <v>8</v>
      </c>
      <c r="E837" s="142">
        <v>60</v>
      </c>
      <c r="F837" s="87">
        <f>+ROUND((280/21)*D837,2)</f>
        <v>106.67</v>
      </c>
    </row>
    <row r="838" spans="1:6" s="72" customFormat="1" ht="15">
      <c r="A838" s="32"/>
      <c r="B838" s="31" t="s">
        <v>299</v>
      </c>
      <c r="C838" s="23"/>
      <c r="D838" s="37">
        <f>SUM(D839:D839)</f>
        <v>10</v>
      </c>
      <c r="E838" s="37">
        <f>SUM(E839:E839)</f>
        <v>80</v>
      </c>
      <c r="F838" s="57">
        <f>SUM(F839:F839)</f>
        <v>133.33</v>
      </c>
    </row>
    <row r="839" spans="1:6" s="72" customFormat="1" ht="45.75" thickBot="1">
      <c r="A839" s="68">
        <v>5</v>
      </c>
      <c r="B839" s="114" t="s">
        <v>678</v>
      </c>
      <c r="C839" s="85" t="s">
        <v>650</v>
      </c>
      <c r="D839" s="155">
        <f>ROUND(+E839/8,0)</f>
        <v>10</v>
      </c>
      <c r="E839" s="130">
        <v>80</v>
      </c>
      <c r="F839" s="87">
        <f>+ROUND((280/21)*D839,2)</f>
        <v>133.33</v>
      </c>
    </row>
    <row r="840" spans="1:6" s="72" customFormat="1" ht="15.75" thickBot="1">
      <c r="A840" s="281"/>
      <c r="B840" s="282"/>
      <c r="C840" s="282" t="s">
        <v>373</v>
      </c>
      <c r="D840" s="283">
        <f>+D831+D833+D836+D838</f>
        <v>36</v>
      </c>
      <c r="E840" s="283">
        <f>+E831+E833+E836+E838</f>
        <v>284</v>
      </c>
      <c r="F840" s="284">
        <f>+F831+F833+F836+F838</f>
        <v>480</v>
      </c>
    </row>
    <row r="841" spans="1:7" ht="16.5" customHeight="1">
      <c r="A841" s="117"/>
      <c r="B841" s="118"/>
      <c r="C841" s="118"/>
      <c r="D841" s="117"/>
      <c r="E841" s="117"/>
      <c r="F841" s="117"/>
      <c r="G841" s="117"/>
    </row>
    <row r="842" spans="1:7" ht="16.5" customHeight="1">
      <c r="A842" s="117"/>
      <c r="B842" s="118"/>
      <c r="C842" s="118"/>
      <c r="D842" s="117"/>
      <c r="E842" s="117"/>
      <c r="F842" s="117"/>
      <c r="G842" s="117"/>
    </row>
    <row r="843" spans="1:7" ht="16.5" customHeight="1">
      <c r="A843" s="117"/>
      <c r="B843" s="118"/>
      <c r="C843" s="118"/>
      <c r="D843" s="117"/>
      <c r="E843" s="117"/>
      <c r="F843" s="117"/>
      <c r="G843" s="117"/>
    </row>
    <row r="844" spans="1:6" s="72" customFormat="1" ht="15" customHeight="1">
      <c r="A844" s="553" t="s">
        <v>408</v>
      </c>
      <c r="B844" s="553"/>
      <c r="C844" s="553"/>
      <c r="D844" s="553"/>
      <c r="E844" s="553"/>
      <c r="F844" s="553"/>
    </row>
    <row r="845" s="72" customFormat="1" ht="15.75" thickBot="1"/>
    <row r="846" spans="1:6" s="72" customFormat="1" ht="15" customHeight="1">
      <c r="A846" s="585" t="s">
        <v>323</v>
      </c>
      <c r="B846" s="587" t="s">
        <v>324</v>
      </c>
      <c r="C846" s="587" t="s">
        <v>325</v>
      </c>
      <c r="D846" s="581" t="s">
        <v>326</v>
      </c>
      <c r="E846" s="582"/>
      <c r="F846" s="551" t="s">
        <v>280</v>
      </c>
    </row>
    <row r="847" spans="1:6" s="72" customFormat="1" ht="15">
      <c r="A847" s="586"/>
      <c r="B847" s="588"/>
      <c r="C847" s="588"/>
      <c r="D847" s="583"/>
      <c r="E847" s="584"/>
      <c r="F847" s="552"/>
    </row>
    <row r="848" spans="1:6" s="72" customFormat="1" ht="91.5" customHeight="1" thickBot="1">
      <c r="A848" s="586"/>
      <c r="B848" s="588"/>
      <c r="C848" s="588"/>
      <c r="D848" s="64" t="s">
        <v>92</v>
      </c>
      <c r="E848" s="64" t="s">
        <v>93</v>
      </c>
      <c r="F848" s="552"/>
    </row>
    <row r="849" spans="1:6" s="72" customFormat="1" ht="15.75" thickBot="1">
      <c r="A849" s="194"/>
      <c r="B849" s="157" t="s">
        <v>243</v>
      </c>
      <c r="C849" s="324" t="s">
        <v>91</v>
      </c>
      <c r="D849" s="158">
        <f>SUM(D850:D851)</f>
        <v>8</v>
      </c>
      <c r="E849" s="158">
        <f>SUM(E850:E851)</f>
        <v>60</v>
      </c>
      <c r="F849" s="159">
        <f>SUM(F850:F851)</f>
        <v>106.66</v>
      </c>
    </row>
    <row r="850" spans="1:6" s="72" customFormat="1" ht="93" customHeight="1">
      <c r="A850" s="80">
        <v>1</v>
      </c>
      <c r="B850" s="82" t="s">
        <v>678</v>
      </c>
      <c r="C850" s="175" t="s">
        <v>409</v>
      </c>
      <c r="D850" s="155">
        <f>ROUND(+E850/8,0)</f>
        <v>4</v>
      </c>
      <c r="E850" s="327">
        <v>30</v>
      </c>
      <c r="F850" s="84">
        <f>+ROUND((280/21)*D850,2)</f>
        <v>53.33</v>
      </c>
    </row>
    <row r="851" spans="1:6" s="72" customFormat="1" ht="90.75" thickBot="1">
      <c r="A851" s="285">
        <v>2</v>
      </c>
      <c r="B851" s="161" t="s">
        <v>678</v>
      </c>
      <c r="C851" s="264" t="s">
        <v>410</v>
      </c>
      <c r="D851" s="162">
        <f>ROUND(+E851/8,0)</f>
        <v>4</v>
      </c>
      <c r="E851" s="162">
        <v>30</v>
      </c>
      <c r="F851" s="93">
        <f>+ROUND((280/21)*D851,2)</f>
        <v>53.33</v>
      </c>
    </row>
    <row r="852" spans="1:6" s="72" customFormat="1" ht="30.75" thickBot="1">
      <c r="A852" s="75"/>
      <c r="B852" s="157" t="s">
        <v>243</v>
      </c>
      <c r="C852" s="328" t="s">
        <v>608</v>
      </c>
      <c r="D852" s="325">
        <f>SUM(D853:D854)</f>
        <v>7.5</v>
      </c>
      <c r="E852" s="325">
        <f>SUM(E853:E854)</f>
        <v>60</v>
      </c>
      <c r="F852" s="326">
        <f>SUM(F853:F854)</f>
        <v>100</v>
      </c>
    </row>
    <row r="853" spans="1:6" s="72" customFormat="1" ht="105">
      <c r="A853" s="80">
        <v>3</v>
      </c>
      <c r="B853" s="82" t="s">
        <v>678</v>
      </c>
      <c r="C853" s="175" t="s">
        <v>177</v>
      </c>
      <c r="D853" s="155">
        <f>ROUND(+E853/8,2)</f>
        <v>3.75</v>
      </c>
      <c r="E853" s="327">
        <v>30</v>
      </c>
      <c r="F853" s="84">
        <f>+ROUND((280/21)*D853,2)</f>
        <v>50</v>
      </c>
    </row>
    <row r="854" spans="1:6" s="72" customFormat="1" ht="120.75" thickBot="1">
      <c r="A854" s="285">
        <v>4</v>
      </c>
      <c r="B854" s="161" t="s">
        <v>678</v>
      </c>
      <c r="C854" s="264" t="s">
        <v>664</v>
      </c>
      <c r="D854" s="162">
        <f>ROUND(+E854/8,2)</f>
        <v>3.75</v>
      </c>
      <c r="E854" s="162">
        <v>30</v>
      </c>
      <c r="F854" s="93">
        <f>+ROUND((280/21)*D854,2)</f>
        <v>50</v>
      </c>
    </row>
    <row r="855" spans="1:6" s="72" customFormat="1" ht="30.75" thickBot="1">
      <c r="A855" s="75"/>
      <c r="B855" s="157" t="s">
        <v>246</v>
      </c>
      <c r="C855" s="328" t="s">
        <v>300</v>
      </c>
      <c r="D855" s="325">
        <f>SUM(D856:D858)</f>
        <v>10.75</v>
      </c>
      <c r="E855" s="325">
        <f>SUM(E856:E858)</f>
        <v>86</v>
      </c>
      <c r="F855" s="326">
        <f>SUM(F856:F858)</f>
        <v>143.32999999999998</v>
      </c>
    </row>
    <row r="856" spans="1:6" s="72" customFormat="1" ht="90">
      <c r="A856" s="80">
        <v>5</v>
      </c>
      <c r="B856" s="82" t="s">
        <v>678</v>
      </c>
      <c r="C856" s="82" t="s">
        <v>665</v>
      </c>
      <c r="D856" s="155">
        <f aca="true" t="shared" si="46" ref="D856:D862">ROUND(+E856/8,2)</f>
        <v>4.75</v>
      </c>
      <c r="E856" s="327">
        <v>38</v>
      </c>
      <c r="F856" s="84">
        <f aca="true" t="shared" si="47" ref="F856:F862">+ROUND((280/21)*D856,2)</f>
        <v>63.33</v>
      </c>
    </row>
    <row r="857" spans="1:6" s="72" customFormat="1" ht="105">
      <c r="A857" s="63">
        <v>6</v>
      </c>
      <c r="B857" s="114" t="s">
        <v>678</v>
      </c>
      <c r="C857" s="82" t="s">
        <v>614</v>
      </c>
      <c r="D857" s="116">
        <f t="shared" si="46"/>
        <v>3.75</v>
      </c>
      <c r="E857" s="146">
        <v>30</v>
      </c>
      <c r="F857" s="87">
        <f t="shared" si="47"/>
        <v>50</v>
      </c>
    </row>
    <row r="858" spans="1:6" s="72" customFormat="1" ht="75.75" thickBot="1">
      <c r="A858" s="63">
        <v>7</v>
      </c>
      <c r="B858" s="114" t="s">
        <v>678</v>
      </c>
      <c r="C858" s="82" t="s">
        <v>615</v>
      </c>
      <c r="D858" s="116">
        <f t="shared" si="46"/>
        <v>2.25</v>
      </c>
      <c r="E858" s="146">
        <v>18</v>
      </c>
      <c r="F858" s="87">
        <f t="shared" si="47"/>
        <v>30</v>
      </c>
    </row>
    <row r="859" spans="1:6" s="72" customFormat="1" ht="15.75" thickBot="1">
      <c r="A859" s="75"/>
      <c r="B859" s="157" t="s">
        <v>246</v>
      </c>
      <c r="C859" s="328" t="s">
        <v>687</v>
      </c>
      <c r="D859" s="325">
        <f>SUM(D860:D860)</f>
        <v>4.25</v>
      </c>
      <c r="E859" s="325">
        <f>SUM(E860:E860)</f>
        <v>34</v>
      </c>
      <c r="F859" s="326">
        <f>SUM(F860:F860)</f>
        <v>56.67</v>
      </c>
    </row>
    <row r="860" spans="1:6" s="72" customFormat="1" ht="126.75" customHeight="1" thickBot="1">
      <c r="A860" s="197">
        <v>8</v>
      </c>
      <c r="B860" s="322" t="s">
        <v>678</v>
      </c>
      <c r="C860" s="82" t="s">
        <v>616</v>
      </c>
      <c r="D860" s="155">
        <f t="shared" si="46"/>
        <v>4.25</v>
      </c>
      <c r="E860" s="323">
        <v>34</v>
      </c>
      <c r="F860" s="87">
        <f t="shared" si="47"/>
        <v>56.67</v>
      </c>
    </row>
    <row r="861" spans="1:6" s="72" customFormat="1" ht="15.75" thickBot="1">
      <c r="A861" s="75"/>
      <c r="B861" s="157" t="s">
        <v>246</v>
      </c>
      <c r="C861" s="328" t="s">
        <v>396</v>
      </c>
      <c r="D861" s="325">
        <f>SUM(D862:D862)</f>
        <v>3.75</v>
      </c>
      <c r="E861" s="325">
        <f>SUM(E862:E862)</f>
        <v>30</v>
      </c>
      <c r="F861" s="326">
        <f>SUM(F862:F862)</f>
        <v>50</v>
      </c>
    </row>
    <row r="862" spans="1:6" s="72" customFormat="1" ht="105.75" thickBot="1">
      <c r="A862" s="197">
        <v>9</v>
      </c>
      <c r="B862" s="322" t="s">
        <v>678</v>
      </c>
      <c r="C862" s="82" t="s">
        <v>666</v>
      </c>
      <c r="D862" s="155">
        <f t="shared" si="46"/>
        <v>3.75</v>
      </c>
      <c r="E862" s="323">
        <v>30</v>
      </c>
      <c r="F862" s="87">
        <f t="shared" si="47"/>
        <v>50</v>
      </c>
    </row>
    <row r="863" spans="1:6" s="72" customFormat="1" ht="30.75" thickBot="1">
      <c r="A863" s="75"/>
      <c r="B863" s="157" t="s">
        <v>688</v>
      </c>
      <c r="C863" s="328" t="s">
        <v>397</v>
      </c>
      <c r="D863" s="325">
        <f>SUM(D864:D867)</f>
        <v>9</v>
      </c>
      <c r="E863" s="325">
        <f>SUM(E864:E867)</f>
        <v>72</v>
      </c>
      <c r="F863" s="326">
        <f>SUM(F864:F867)</f>
        <v>120.01</v>
      </c>
    </row>
    <row r="864" spans="1:6" s="72" customFormat="1" ht="90">
      <c r="A864" s="68">
        <v>10</v>
      </c>
      <c r="B864" s="114" t="s">
        <v>678</v>
      </c>
      <c r="C864" s="85" t="s">
        <v>668</v>
      </c>
      <c r="D864" s="116">
        <f>ROUND(+E864/8,2)</f>
        <v>2</v>
      </c>
      <c r="E864" s="142">
        <v>16</v>
      </c>
      <c r="F864" s="87">
        <f>+ROUND((280/21)*D864,2)</f>
        <v>26.67</v>
      </c>
    </row>
    <row r="865" spans="1:6" s="72" customFormat="1" ht="90">
      <c r="A865" s="68">
        <v>11</v>
      </c>
      <c r="B865" s="114" t="s">
        <v>678</v>
      </c>
      <c r="C865" s="85" t="s">
        <v>613</v>
      </c>
      <c r="D865" s="116">
        <f>ROUND(+E865/8,2)</f>
        <v>3</v>
      </c>
      <c r="E865" s="142">
        <v>24</v>
      </c>
      <c r="F865" s="87">
        <f>+ROUND((280/21)*D865,2)</f>
        <v>40</v>
      </c>
    </row>
    <row r="866" spans="1:6" s="72" customFormat="1" ht="45">
      <c r="A866" s="68">
        <v>12</v>
      </c>
      <c r="B866" s="114" t="s">
        <v>678</v>
      </c>
      <c r="C866" s="85" t="s">
        <v>667</v>
      </c>
      <c r="D866" s="116">
        <f>ROUND(+E866/8,2)</f>
        <v>2</v>
      </c>
      <c r="E866" s="142">
        <v>16</v>
      </c>
      <c r="F866" s="87">
        <f>+ROUND((280/21)*D866,2)</f>
        <v>26.67</v>
      </c>
    </row>
    <row r="867" spans="1:6" s="72" customFormat="1" ht="49.5" customHeight="1" thickBot="1">
      <c r="A867" s="68">
        <v>13</v>
      </c>
      <c r="B867" s="114" t="s">
        <v>678</v>
      </c>
      <c r="C867" s="114" t="s">
        <v>617</v>
      </c>
      <c r="D867" s="116">
        <f>ROUND(+E867/8,2)</f>
        <v>2</v>
      </c>
      <c r="E867" s="142">
        <v>16</v>
      </c>
      <c r="F867" s="87">
        <f>+ROUND((280/21)*D867,2)</f>
        <v>26.67</v>
      </c>
    </row>
    <row r="868" spans="1:6" s="72" customFormat="1" ht="30.75" thickBot="1">
      <c r="A868" s="75"/>
      <c r="B868" s="157" t="s">
        <v>238</v>
      </c>
      <c r="C868" s="328" t="s">
        <v>438</v>
      </c>
      <c r="D868" s="325">
        <f>SUM(D869:D871)</f>
        <v>8.75</v>
      </c>
      <c r="E868" s="325">
        <f>SUM(E869:E871)</f>
        <v>70</v>
      </c>
      <c r="F868" s="326">
        <f>SUM(F869:F871)</f>
        <v>116.67</v>
      </c>
    </row>
    <row r="869" spans="1:6" s="72" customFormat="1" ht="105">
      <c r="A869" s="163">
        <v>14</v>
      </c>
      <c r="B869" s="82" t="s">
        <v>678</v>
      </c>
      <c r="C869" s="114" t="s">
        <v>618</v>
      </c>
      <c r="D869" s="155">
        <f>ROUND(+E869/8,2)</f>
        <v>4.5</v>
      </c>
      <c r="E869" s="323">
        <v>36</v>
      </c>
      <c r="F869" s="87">
        <f>+ROUND((280/21)*D869,2)</f>
        <v>60</v>
      </c>
    </row>
    <row r="870" spans="1:6" s="72" customFormat="1" ht="60">
      <c r="A870" s="68">
        <v>15</v>
      </c>
      <c r="B870" s="114" t="s">
        <v>678</v>
      </c>
      <c r="C870" s="85" t="s">
        <v>619</v>
      </c>
      <c r="D870" s="116">
        <f>ROUND(+E870/8,2)</f>
        <v>3.5</v>
      </c>
      <c r="E870" s="142">
        <v>28</v>
      </c>
      <c r="F870" s="87">
        <f>+ROUND((280/21)*D870,2)</f>
        <v>46.67</v>
      </c>
    </row>
    <row r="871" spans="1:6" s="72" customFormat="1" ht="15.75" thickBot="1">
      <c r="A871" s="68">
        <v>16</v>
      </c>
      <c r="B871" s="114" t="s">
        <v>678</v>
      </c>
      <c r="C871" s="85" t="s">
        <v>205</v>
      </c>
      <c r="D871" s="116">
        <f>ROUND(+E871/8,2)</f>
        <v>0.75</v>
      </c>
      <c r="E871" s="142">
        <v>6</v>
      </c>
      <c r="F871" s="87">
        <f>+ROUND((280/21)*D871,2)</f>
        <v>10</v>
      </c>
    </row>
    <row r="872" spans="1:6" s="72" customFormat="1" ht="45.75" thickBot="1">
      <c r="A872" s="194"/>
      <c r="B872" s="157" t="s">
        <v>238</v>
      </c>
      <c r="C872" s="329" t="s">
        <v>206</v>
      </c>
      <c r="D872" s="158">
        <f>SUM(D873:D875)</f>
        <v>5.25</v>
      </c>
      <c r="E872" s="158">
        <f>SUM(E873:E875)</f>
        <v>42</v>
      </c>
      <c r="F872" s="159">
        <f>SUM(F873:F875)</f>
        <v>70</v>
      </c>
    </row>
    <row r="873" spans="1:6" s="72" customFormat="1" ht="150">
      <c r="A873" s="197">
        <v>17</v>
      </c>
      <c r="B873" s="322" t="s">
        <v>678</v>
      </c>
      <c r="C873" s="175" t="s">
        <v>620</v>
      </c>
      <c r="D873" s="155">
        <f>ROUND(+E873/8,2)</f>
        <v>2.25</v>
      </c>
      <c r="E873" s="323">
        <v>18</v>
      </c>
      <c r="F873" s="87">
        <f>+ROUND((280/21)*D873,2)</f>
        <v>30</v>
      </c>
    </row>
    <row r="874" spans="1:6" s="72" customFormat="1" ht="65.25" customHeight="1">
      <c r="A874" s="89">
        <v>18</v>
      </c>
      <c r="B874" s="121" t="s">
        <v>678</v>
      </c>
      <c r="C874" s="175" t="s">
        <v>621</v>
      </c>
      <c r="D874" s="116">
        <f>ROUND(+E874/8,2)</f>
        <v>1</v>
      </c>
      <c r="E874" s="142">
        <v>8</v>
      </c>
      <c r="F874" s="87">
        <f>+ROUND((280/21)*D874,2)</f>
        <v>13.33</v>
      </c>
    </row>
    <row r="875" spans="1:6" s="72" customFormat="1" ht="90.75" thickBot="1">
      <c r="A875" s="197">
        <v>19</v>
      </c>
      <c r="B875" s="121" t="s">
        <v>678</v>
      </c>
      <c r="C875" s="175" t="s">
        <v>622</v>
      </c>
      <c r="D875" s="116">
        <f>ROUND(+E875/8,2)</f>
        <v>2</v>
      </c>
      <c r="E875" s="142">
        <v>16</v>
      </c>
      <c r="F875" s="87">
        <f>+ROUND((280/21)*D875,2)</f>
        <v>26.67</v>
      </c>
    </row>
    <row r="876" spans="1:6" s="72" customFormat="1" ht="15.75" thickBot="1">
      <c r="A876" s="205"/>
      <c r="B876" s="206"/>
      <c r="C876" s="206" t="s">
        <v>373</v>
      </c>
      <c r="D876" s="112">
        <f>+D849+D852+D855+D859+D861+D863+D868+D872</f>
        <v>57.25</v>
      </c>
      <c r="E876" s="112">
        <f>+E849+E852+E855+E859+E861+E863+E868+E872</f>
        <v>454</v>
      </c>
      <c r="F876" s="330">
        <f>+F849+F852+F855+F859+F861+F863+F868+F872</f>
        <v>763.34</v>
      </c>
    </row>
    <row r="877" spans="1:6" s="120" customFormat="1" ht="15">
      <c r="A877" s="242"/>
      <c r="B877" s="275"/>
      <c r="C877" s="275"/>
      <c r="D877" s="243"/>
      <c r="E877" s="243"/>
      <c r="F877" s="243"/>
    </row>
    <row r="878" spans="1:6" s="120" customFormat="1" ht="15">
      <c r="A878" s="242"/>
      <c r="B878" s="275"/>
      <c r="C878" s="275"/>
      <c r="D878" s="243"/>
      <c r="E878" s="243"/>
      <c r="F878" s="243"/>
    </row>
    <row r="879" spans="1:6" s="120" customFormat="1" ht="15">
      <c r="A879" s="242"/>
      <c r="B879" s="275"/>
      <c r="C879" s="275"/>
      <c r="D879" s="243"/>
      <c r="E879" s="243"/>
      <c r="F879" s="243"/>
    </row>
    <row r="880" spans="1:6" s="72" customFormat="1" ht="21" customHeight="1">
      <c r="A880" s="553" t="s">
        <v>651</v>
      </c>
      <c r="B880" s="553"/>
      <c r="C880" s="553"/>
      <c r="D880" s="553"/>
      <c r="E880" s="553"/>
      <c r="F880" s="553"/>
    </row>
    <row r="881" spans="1:6" s="72" customFormat="1" ht="15.75" thickBot="1">
      <c r="A881" s="66"/>
      <c r="B881" s="71"/>
      <c r="C881" s="71"/>
      <c r="D881" s="66"/>
      <c r="E881" s="66"/>
      <c r="F881" s="71"/>
    </row>
    <row r="882" spans="1:6" s="72" customFormat="1" ht="15" customHeight="1">
      <c r="A882" s="554" t="s">
        <v>323</v>
      </c>
      <c r="B882" s="556" t="s">
        <v>324</v>
      </c>
      <c r="C882" s="556" t="s">
        <v>325</v>
      </c>
      <c r="D882" s="556" t="s">
        <v>326</v>
      </c>
      <c r="E882" s="556"/>
      <c r="F882" s="540" t="s">
        <v>298</v>
      </c>
    </row>
    <row r="883" spans="1:6" s="72" customFormat="1" ht="15">
      <c r="A883" s="555"/>
      <c r="B883" s="557"/>
      <c r="C883" s="557"/>
      <c r="D883" s="557"/>
      <c r="E883" s="557"/>
      <c r="F883" s="541"/>
    </row>
    <row r="884" spans="1:6" s="72" customFormat="1" ht="87.75" customHeight="1">
      <c r="A884" s="555"/>
      <c r="B884" s="557"/>
      <c r="C884" s="557"/>
      <c r="D884" s="65" t="s">
        <v>92</v>
      </c>
      <c r="E884" s="65" t="s">
        <v>93</v>
      </c>
      <c r="F884" s="541"/>
    </row>
    <row r="885" spans="1:6" s="72" customFormat="1" ht="15">
      <c r="A885" s="22"/>
      <c r="B885" s="23" t="s">
        <v>243</v>
      </c>
      <c r="C885" s="23"/>
      <c r="D885" s="37">
        <f>SUM(D886:D887)</f>
        <v>47</v>
      </c>
      <c r="E885" s="37">
        <f>SUM(E886:E887)</f>
        <v>375</v>
      </c>
      <c r="F885" s="57">
        <f>SUM(F886:F887)</f>
        <v>626.6700000000001</v>
      </c>
    </row>
    <row r="886" spans="1:6" s="72" customFormat="1" ht="30">
      <c r="A886" s="63">
        <v>1</v>
      </c>
      <c r="B886" s="114" t="s">
        <v>678</v>
      </c>
      <c r="C886" s="114" t="s">
        <v>652</v>
      </c>
      <c r="D886" s="58">
        <f>ROUND(+E886/8,0)</f>
        <v>27</v>
      </c>
      <c r="E886" s="59">
        <v>213</v>
      </c>
      <c r="F886" s="87">
        <f>+ROUND((280/21)*D886,2)</f>
        <v>360</v>
      </c>
    </row>
    <row r="887" spans="1:6" s="72" customFormat="1" ht="30">
      <c r="A887" s="63">
        <v>2</v>
      </c>
      <c r="B887" s="114" t="s">
        <v>678</v>
      </c>
      <c r="C887" s="114" t="s">
        <v>653</v>
      </c>
      <c r="D887" s="58">
        <f>ROUND(+E887/8,0)</f>
        <v>20</v>
      </c>
      <c r="E887" s="59">
        <v>162</v>
      </c>
      <c r="F887" s="87">
        <f>+ROUND((280/21)*D887,2)</f>
        <v>266.67</v>
      </c>
    </row>
    <row r="888" spans="1:6" s="72" customFormat="1" ht="15">
      <c r="A888" s="32"/>
      <c r="B888" s="31" t="s">
        <v>246</v>
      </c>
      <c r="C888" s="23"/>
      <c r="D888" s="35">
        <f>SUM(D889:D890)</f>
        <v>57</v>
      </c>
      <c r="E888" s="60">
        <f>SUM(E889:E890)</f>
        <v>451</v>
      </c>
      <c r="F888" s="57">
        <f>SUM(F889:F890)</f>
        <v>760</v>
      </c>
    </row>
    <row r="889" spans="1:6" s="72" customFormat="1" ht="30">
      <c r="A889" s="63">
        <v>3</v>
      </c>
      <c r="B889" s="114" t="s">
        <v>678</v>
      </c>
      <c r="C889" s="114" t="s">
        <v>654</v>
      </c>
      <c r="D889" s="58">
        <f>ROUND(+E889/8,0)</f>
        <v>30</v>
      </c>
      <c r="E889" s="59">
        <v>239</v>
      </c>
      <c r="F889" s="87">
        <f>+ROUND((280/21)*D889,2)</f>
        <v>400</v>
      </c>
    </row>
    <row r="890" spans="1:6" s="72" customFormat="1" ht="45">
      <c r="A890" s="63">
        <v>4</v>
      </c>
      <c r="B890" s="114" t="s">
        <v>678</v>
      </c>
      <c r="C890" s="114" t="s">
        <v>655</v>
      </c>
      <c r="D890" s="58">
        <f>ROUND(+E890/8,0)</f>
        <v>27</v>
      </c>
      <c r="E890" s="59">
        <v>212</v>
      </c>
      <c r="F890" s="87">
        <f>+ROUND((280/21)*D890,2)</f>
        <v>360</v>
      </c>
    </row>
    <row r="891" spans="1:6" s="72" customFormat="1" ht="15">
      <c r="A891" s="32"/>
      <c r="B891" s="31" t="s">
        <v>688</v>
      </c>
      <c r="C891" s="23"/>
      <c r="D891" s="60">
        <f>SUM(D892:D893)</f>
        <v>50</v>
      </c>
      <c r="E891" s="60">
        <f>SUM(E892:E893)</f>
        <v>398</v>
      </c>
      <c r="F891" s="57">
        <f>SUM(F892:F893)</f>
        <v>666.6700000000001</v>
      </c>
    </row>
    <row r="892" spans="1:6" s="72" customFormat="1" ht="30">
      <c r="A892" s="63">
        <v>5</v>
      </c>
      <c r="B892" s="114" t="s">
        <v>678</v>
      </c>
      <c r="C892" s="114" t="s">
        <v>656</v>
      </c>
      <c r="D892" s="58">
        <f>ROUND(+E892/8,0)</f>
        <v>27</v>
      </c>
      <c r="E892" s="59">
        <v>218</v>
      </c>
      <c r="F892" s="87">
        <f>+ROUND((280/21)*D892,2)</f>
        <v>360</v>
      </c>
    </row>
    <row r="893" spans="1:6" s="72" customFormat="1" ht="30">
      <c r="A893" s="63">
        <v>6</v>
      </c>
      <c r="B893" s="114" t="s">
        <v>678</v>
      </c>
      <c r="C893" s="114" t="s">
        <v>657</v>
      </c>
      <c r="D893" s="58">
        <f>ROUND(+E893/8,0)</f>
        <v>23</v>
      </c>
      <c r="E893" s="59">
        <v>180</v>
      </c>
      <c r="F893" s="87">
        <f>+ROUND((280/21)*D893,2)</f>
        <v>306.67</v>
      </c>
    </row>
    <row r="894" spans="1:6" s="72" customFormat="1" ht="15">
      <c r="A894" s="32"/>
      <c r="B894" s="31" t="s">
        <v>238</v>
      </c>
      <c r="C894" s="23"/>
      <c r="D894" s="35">
        <f>SUM(D895:D899)</f>
        <v>42</v>
      </c>
      <c r="E894" s="60">
        <f>SUM(E895:E899)</f>
        <v>327</v>
      </c>
      <c r="F894" s="57">
        <f>SUM(F895:F899)</f>
        <v>560</v>
      </c>
    </row>
    <row r="895" spans="1:6" s="72" customFormat="1" ht="15">
      <c r="A895" s="63">
        <v>7</v>
      </c>
      <c r="B895" s="114" t="s">
        <v>678</v>
      </c>
      <c r="C895" s="114" t="s">
        <v>249</v>
      </c>
      <c r="D895" s="58">
        <f>ROUND(+E895/8,0)</f>
        <v>9</v>
      </c>
      <c r="E895" s="59">
        <v>70</v>
      </c>
      <c r="F895" s="87">
        <f>+ROUND((280/21)*D895,2)</f>
        <v>120</v>
      </c>
    </row>
    <row r="896" spans="1:6" s="72" customFormat="1" ht="15">
      <c r="A896" s="63">
        <v>8</v>
      </c>
      <c r="B896" s="114" t="s">
        <v>678</v>
      </c>
      <c r="C896" s="114" t="s">
        <v>393</v>
      </c>
      <c r="D896" s="58">
        <f>ROUND(+E896/8,0)</f>
        <v>8</v>
      </c>
      <c r="E896" s="59">
        <v>60</v>
      </c>
      <c r="F896" s="87">
        <f>+ROUND((280/21)*D896,2)</f>
        <v>106.67</v>
      </c>
    </row>
    <row r="897" spans="1:6" s="72" customFormat="1" ht="15">
      <c r="A897" s="63">
        <v>9</v>
      </c>
      <c r="B897" s="114" t="s">
        <v>678</v>
      </c>
      <c r="C897" s="114" t="s">
        <v>356</v>
      </c>
      <c r="D897" s="58">
        <f>ROUND(+E897/8,0)</f>
        <v>7</v>
      </c>
      <c r="E897" s="59">
        <v>55</v>
      </c>
      <c r="F897" s="87">
        <f>+ROUND((280/21)*D897,2)</f>
        <v>93.33</v>
      </c>
    </row>
    <row r="898" spans="1:6" s="72" customFormat="1" ht="15">
      <c r="A898" s="63">
        <v>10</v>
      </c>
      <c r="B898" s="114" t="s">
        <v>678</v>
      </c>
      <c r="C898" s="114" t="s">
        <v>507</v>
      </c>
      <c r="D898" s="58">
        <f>ROUND(+E898/8,0)</f>
        <v>10</v>
      </c>
      <c r="E898" s="59">
        <v>82</v>
      </c>
      <c r="F898" s="87">
        <f>+ROUND((280/21)*D898,2)</f>
        <v>133.33</v>
      </c>
    </row>
    <row r="899" spans="1:6" s="72" customFormat="1" ht="30">
      <c r="A899" s="63">
        <v>11</v>
      </c>
      <c r="B899" s="114" t="s">
        <v>678</v>
      </c>
      <c r="C899" s="114" t="s">
        <v>394</v>
      </c>
      <c r="D899" s="58">
        <f>ROUND(+E899/8,0)</f>
        <v>8</v>
      </c>
      <c r="E899" s="59">
        <v>60</v>
      </c>
      <c r="F899" s="87">
        <f>+ROUND((280/21)*D899,2)</f>
        <v>106.67</v>
      </c>
    </row>
    <row r="900" spans="1:6" s="72" customFormat="1" ht="15">
      <c r="A900" s="32"/>
      <c r="B900" s="31" t="s">
        <v>449</v>
      </c>
      <c r="C900" s="23"/>
      <c r="D900" s="56">
        <f>SUM(D901:D903)</f>
        <v>52</v>
      </c>
      <c r="E900" s="60">
        <f>SUM(E901:E903)</f>
        <v>416</v>
      </c>
      <c r="F900" s="57">
        <f>SUM(F901:F903)</f>
        <v>693.3399999999999</v>
      </c>
    </row>
    <row r="901" spans="1:6" s="72" customFormat="1" ht="45">
      <c r="A901" s="63">
        <v>12</v>
      </c>
      <c r="B901" s="114" t="s">
        <v>678</v>
      </c>
      <c r="C901" s="114" t="s">
        <v>658</v>
      </c>
      <c r="D901" s="58">
        <f>ROUND(+E901/8,0)</f>
        <v>17</v>
      </c>
      <c r="E901" s="59">
        <v>138</v>
      </c>
      <c r="F901" s="87">
        <f>+ROUND((280/21)*D901,2)</f>
        <v>226.67</v>
      </c>
    </row>
    <row r="902" spans="1:6" s="72" customFormat="1" ht="15">
      <c r="A902" s="63">
        <v>13</v>
      </c>
      <c r="B902" s="114" t="s">
        <v>678</v>
      </c>
      <c r="C902" s="114" t="s">
        <v>659</v>
      </c>
      <c r="D902" s="58">
        <f>ROUND(+E902/8,0)</f>
        <v>18</v>
      </c>
      <c r="E902" s="59">
        <v>142</v>
      </c>
      <c r="F902" s="87">
        <f>+ROUND((280/21)*D902,2)</f>
        <v>240</v>
      </c>
    </row>
    <row r="903" spans="1:6" s="72" customFormat="1" ht="45.75" thickBot="1">
      <c r="A903" s="63">
        <v>14</v>
      </c>
      <c r="B903" s="114" t="s">
        <v>678</v>
      </c>
      <c r="C903" s="114" t="s">
        <v>660</v>
      </c>
      <c r="D903" s="58">
        <f>ROUND(+E903/8,0)</f>
        <v>17</v>
      </c>
      <c r="E903" s="59">
        <v>136</v>
      </c>
      <c r="F903" s="87">
        <f>+ROUND((280/21)*D903,2)</f>
        <v>226.67</v>
      </c>
    </row>
    <row r="904" spans="1:6" s="72" customFormat="1" ht="15.75" thickBot="1">
      <c r="A904" s="205"/>
      <c r="B904" s="206"/>
      <c r="C904" s="206" t="s">
        <v>373</v>
      </c>
      <c r="D904" s="112">
        <f>+D885+D888+D891+D894+D900</f>
        <v>248</v>
      </c>
      <c r="E904" s="112">
        <f>+E885+E888+E891+E894+E900</f>
        <v>1967</v>
      </c>
      <c r="F904" s="330">
        <f>+F885+F888+F891+F894+F900</f>
        <v>3306.6800000000003</v>
      </c>
    </row>
    <row r="905" spans="1:7" ht="16.5" customHeight="1">
      <c r="A905" s="117"/>
      <c r="B905" s="118"/>
      <c r="C905" s="118"/>
      <c r="D905" s="117"/>
      <c r="E905" s="117"/>
      <c r="F905" s="117"/>
      <c r="G905" s="117"/>
    </row>
    <row r="906" spans="1:7" ht="16.5" customHeight="1">
      <c r="A906" s="117"/>
      <c r="B906" s="118"/>
      <c r="C906" s="118"/>
      <c r="D906" s="117"/>
      <c r="E906" s="117"/>
      <c r="F906" s="117"/>
      <c r="G906" s="117"/>
    </row>
    <row r="907" spans="1:7" ht="16.5" customHeight="1">
      <c r="A907" s="117"/>
      <c r="B907" s="118"/>
      <c r="C907" s="118"/>
      <c r="D907" s="117"/>
      <c r="E907" s="117"/>
      <c r="F907" s="117"/>
      <c r="G907" s="117"/>
    </row>
    <row r="908" spans="1:6" s="72" customFormat="1" ht="15" customHeight="1">
      <c r="A908" s="553" t="s">
        <v>661</v>
      </c>
      <c r="B908" s="553"/>
      <c r="C908" s="553"/>
      <c r="D908" s="553"/>
      <c r="E908" s="553"/>
      <c r="F908" s="553"/>
    </row>
    <row r="909" spans="1:6" s="72" customFormat="1" ht="15.75" thickBot="1">
      <c r="A909" s="66"/>
      <c r="B909" s="71"/>
      <c r="C909" s="71"/>
      <c r="D909" s="66"/>
      <c r="E909" s="66"/>
      <c r="F909" s="71"/>
    </row>
    <row r="910" spans="1:6" s="72" customFormat="1" ht="15" customHeight="1">
      <c r="A910" s="554" t="s">
        <v>323</v>
      </c>
      <c r="B910" s="556" t="s">
        <v>324</v>
      </c>
      <c r="C910" s="556" t="s">
        <v>325</v>
      </c>
      <c r="D910" s="556" t="s">
        <v>326</v>
      </c>
      <c r="E910" s="556"/>
      <c r="F910" s="540" t="s">
        <v>298</v>
      </c>
    </row>
    <row r="911" spans="1:6" s="72" customFormat="1" ht="15">
      <c r="A911" s="555"/>
      <c r="B911" s="557"/>
      <c r="C911" s="557"/>
      <c r="D911" s="557"/>
      <c r="E911" s="557"/>
      <c r="F911" s="541"/>
    </row>
    <row r="912" spans="1:6" s="72" customFormat="1" ht="87.75" customHeight="1">
      <c r="A912" s="555"/>
      <c r="B912" s="557"/>
      <c r="C912" s="557"/>
      <c r="D912" s="65" t="s">
        <v>92</v>
      </c>
      <c r="E912" s="65" t="s">
        <v>93</v>
      </c>
      <c r="F912" s="541"/>
    </row>
    <row r="913" spans="1:6" s="72" customFormat="1" ht="15">
      <c r="A913" s="22"/>
      <c r="B913" s="23" t="s">
        <v>94</v>
      </c>
      <c r="C913" s="23"/>
      <c r="D913" s="37">
        <f>SUM(D914:D915)</f>
        <v>16</v>
      </c>
      <c r="E913" s="24">
        <f>SUM(E914:E915)</f>
        <v>122</v>
      </c>
      <c r="F913" s="57">
        <f>SUM(F914:F915)</f>
        <v>213.33</v>
      </c>
    </row>
    <row r="914" spans="1:6" s="72" customFormat="1" ht="45">
      <c r="A914" s="63">
        <v>1</v>
      </c>
      <c r="B914" s="114" t="s">
        <v>678</v>
      </c>
      <c r="C914" s="114" t="s">
        <v>662</v>
      </c>
      <c r="D914" s="58">
        <f>ROUND(+E914/8,0)</f>
        <v>10</v>
      </c>
      <c r="E914" s="65">
        <v>78</v>
      </c>
      <c r="F914" s="87">
        <f>+ROUND((280/21)*D914,2)</f>
        <v>133.33</v>
      </c>
    </row>
    <row r="915" spans="1:6" s="72" customFormat="1" ht="30">
      <c r="A915" s="63">
        <v>2</v>
      </c>
      <c r="B915" s="114" t="s">
        <v>678</v>
      </c>
      <c r="C915" s="114" t="s">
        <v>663</v>
      </c>
      <c r="D915" s="58">
        <f>ROUND(+E915/8,0)</f>
        <v>6</v>
      </c>
      <c r="E915" s="65">
        <v>44</v>
      </c>
      <c r="F915" s="87">
        <f>+ROUND((280/21)*D915,2)</f>
        <v>80</v>
      </c>
    </row>
    <row r="916" spans="1:6" s="72" customFormat="1" ht="15">
      <c r="A916" s="22"/>
      <c r="B916" s="23" t="s">
        <v>45</v>
      </c>
      <c r="C916" s="23"/>
      <c r="D916" s="35">
        <f>SUM(D917:D921)</f>
        <v>12</v>
      </c>
      <c r="E916" s="35">
        <f>SUM(E917:E921)</f>
        <v>96</v>
      </c>
      <c r="F916" s="57">
        <f>SUM(F917:F921)</f>
        <v>160</v>
      </c>
    </row>
    <row r="917" spans="1:6" s="72" customFormat="1" ht="15">
      <c r="A917" s="125">
        <v>3</v>
      </c>
      <c r="B917" s="114" t="s">
        <v>678</v>
      </c>
      <c r="C917" s="115" t="s">
        <v>670</v>
      </c>
      <c r="D917" s="58">
        <f>ROUND(+E917/8,0)</f>
        <v>2</v>
      </c>
      <c r="E917" s="146">
        <v>12</v>
      </c>
      <c r="F917" s="87">
        <f>+ROUND((280/21)*D917,2)</f>
        <v>26.67</v>
      </c>
    </row>
    <row r="918" spans="1:6" s="72" customFormat="1" ht="15">
      <c r="A918" s="125">
        <v>4</v>
      </c>
      <c r="B918" s="114" t="s">
        <v>678</v>
      </c>
      <c r="C918" s="115" t="s">
        <v>671</v>
      </c>
      <c r="D918" s="58">
        <f>ROUND(+E918/8,0)</f>
        <v>1</v>
      </c>
      <c r="E918" s="141">
        <v>10</v>
      </c>
      <c r="F918" s="87">
        <f>+ROUND((280/21)*D918,2)</f>
        <v>13.33</v>
      </c>
    </row>
    <row r="919" spans="1:6" s="72" customFormat="1" ht="15">
      <c r="A919" s="89">
        <v>5</v>
      </c>
      <c r="B919" s="114" t="s">
        <v>678</v>
      </c>
      <c r="C919" s="88" t="s">
        <v>672</v>
      </c>
      <c r="D919" s="58">
        <f>ROUND(+E919/8,0)</f>
        <v>3</v>
      </c>
      <c r="E919" s="142">
        <v>26</v>
      </c>
      <c r="F919" s="87">
        <f>+ROUND((280/21)*D919,2)</f>
        <v>40</v>
      </c>
    </row>
    <row r="920" spans="1:6" s="72" customFormat="1" ht="15">
      <c r="A920" s="125">
        <v>6</v>
      </c>
      <c r="B920" s="114" t="s">
        <v>678</v>
      </c>
      <c r="C920" s="123" t="s">
        <v>673</v>
      </c>
      <c r="D920" s="58">
        <f>ROUND(+E920/8,0)</f>
        <v>2</v>
      </c>
      <c r="E920" s="141">
        <v>14</v>
      </c>
      <c r="F920" s="87">
        <f>+ROUND((280/21)*D920,2)</f>
        <v>26.67</v>
      </c>
    </row>
    <row r="921" spans="1:6" s="72" customFormat="1" ht="15">
      <c r="A921" s="125">
        <v>7</v>
      </c>
      <c r="B921" s="114" t="s">
        <v>678</v>
      </c>
      <c r="C921" s="115" t="s">
        <v>674</v>
      </c>
      <c r="D921" s="58">
        <f>ROUND(+E921/8,0)</f>
        <v>4</v>
      </c>
      <c r="E921" s="141">
        <v>34</v>
      </c>
      <c r="F921" s="87">
        <f>+ROUND((280/21)*D921,2)</f>
        <v>53.33</v>
      </c>
    </row>
    <row r="922" spans="1:6" s="72" customFormat="1" ht="15">
      <c r="A922" s="22"/>
      <c r="B922" s="23" t="s">
        <v>201</v>
      </c>
      <c r="C922" s="23"/>
      <c r="D922" s="35">
        <f>D923+D924+D925</f>
        <v>19</v>
      </c>
      <c r="E922" s="35">
        <f>SUM(E923:E925)</f>
        <v>152</v>
      </c>
      <c r="F922" s="57">
        <f>SUM(F923:F925)</f>
        <v>253.32999999999998</v>
      </c>
    </row>
    <row r="923" spans="1:6" s="72" customFormat="1" ht="15">
      <c r="A923" s="63">
        <v>8</v>
      </c>
      <c r="B923" s="114" t="s">
        <v>678</v>
      </c>
      <c r="C923" s="115" t="s">
        <v>674</v>
      </c>
      <c r="D923" s="58">
        <f>ROUND(+E923/8,0)</f>
        <v>4</v>
      </c>
      <c r="E923" s="141">
        <v>34</v>
      </c>
      <c r="F923" s="87">
        <f>+ROUND((280/21)*D923,2)</f>
        <v>53.33</v>
      </c>
    </row>
    <row r="924" spans="1:6" s="72" customFormat="1" ht="15">
      <c r="A924" s="125">
        <v>9</v>
      </c>
      <c r="B924" s="114" t="s">
        <v>678</v>
      </c>
      <c r="C924" s="123" t="s">
        <v>675</v>
      </c>
      <c r="D924" s="116">
        <f>ROUND(+E924/8,2)</f>
        <v>9</v>
      </c>
      <c r="E924" s="147">
        <v>72</v>
      </c>
      <c r="F924" s="87">
        <f>+ROUND((280/21)*D924,2)</f>
        <v>120</v>
      </c>
    </row>
    <row r="925" spans="1:6" s="72" customFormat="1" ht="30.75" thickBot="1">
      <c r="A925" s="233">
        <v>10</v>
      </c>
      <c r="B925" s="234" t="s">
        <v>678</v>
      </c>
      <c r="C925" s="404" t="s">
        <v>676</v>
      </c>
      <c r="D925" s="143">
        <v>6</v>
      </c>
      <c r="E925" s="405">
        <v>46</v>
      </c>
      <c r="F925" s="144">
        <f>+ROUND((280/21)*D925,2)</f>
        <v>80</v>
      </c>
    </row>
    <row r="926" spans="1:6" s="72" customFormat="1" ht="15.75" thickBot="1">
      <c r="A926" s="205"/>
      <c r="B926" s="206"/>
      <c r="C926" s="206" t="s">
        <v>373</v>
      </c>
      <c r="D926" s="112">
        <f>+D913+D916+D922</f>
        <v>47</v>
      </c>
      <c r="E926" s="112">
        <f>+E913+E916+E922</f>
        <v>370</v>
      </c>
      <c r="F926" s="330">
        <f>+F913+F916+F922</f>
        <v>626.6600000000001</v>
      </c>
    </row>
    <row r="927" spans="1:7" ht="16.5" customHeight="1">
      <c r="A927" s="117"/>
      <c r="B927" s="118"/>
      <c r="C927" s="118"/>
      <c r="D927" s="117"/>
      <c r="E927" s="117"/>
      <c r="F927" s="117"/>
      <c r="G927" s="117"/>
    </row>
    <row r="928" spans="1:7" ht="16.5" customHeight="1">
      <c r="A928" s="117"/>
      <c r="B928" s="118"/>
      <c r="C928" s="118"/>
      <c r="D928" s="117"/>
      <c r="E928" s="117"/>
      <c r="F928" s="117"/>
      <c r="G928" s="117"/>
    </row>
    <row r="929" spans="1:7" ht="16.5" customHeight="1">
      <c r="A929" s="117"/>
      <c r="B929" s="118"/>
      <c r="C929" s="118"/>
      <c r="D929" s="117"/>
      <c r="E929" s="117"/>
      <c r="F929" s="117"/>
      <c r="G929" s="117"/>
    </row>
    <row r="930" spans="1:6" s="72" customFormat="1" ht="15" customHeight="1">
      <c r="A930" s="553" t="s">
        <v>623</v>
      </c>
      <c r="B930" s="553"/>
      <c r="C930" s="553"/>
      <c r="D930" s="553"/>
      <c r="E930" s="553"/>
      <c r="F930" s="553"/>
    </row>
    <row r="931" spans="3:6" s="72" customFormat="1" ht="15.75" thickBot="1">
      <c r="C931" s="67"/>
      <c r="D931" s="129"/>
      <c r="E931" s="67"/>
      <c r="F931" s="128"/>
    </row>
    <row r="932" spans="1:6" s="72" customFormat="1" ht="15" customHeight="1">
      <c r="A932" s="554" t="s">
        <v>323</v>
      </c>
      <c r="B932" s="556" t="s">
        <v>324</v>
      </c>
      <c r="C932" s="556" t="s">
        <v>325</v>
      </c>
      <c r="D932" s="556" t="s">
        <v>326</v>
      </c>
      <c r="E932" s="556"/>
      <c r="F932" s="540" t="s">
        <v>280</v>
      </c>
    </row>
    <row r="933" spans="1:6" s="72" customFormat="1" ht="15">
      <c r="A933" s="555"/>
      <c r="B933" s="557"/>
      <c r="C933" s="557"/>
      <c r="D933" s="557"/>
      <c r="E933" s="557"/>
      <c r="F933" s="541"/>
    </row>
    <row r="934" spans="1:6" s="72" customFormat="1" ht="80.25" customHeight="1">
      <c r="A934" s="555"/>
      <c r="B934" s="557"/>
      <c r="C934" s="557"/>
      <c r="D934" s="65" t="s">
        <v>92</v>
      </c>
      <c r="E934" s="65" t="s">
        <v>93</v>
      </c>
      <c r="F934" s="541"/>
    </row>
    <row r="935" spans="1:9" s="72" customFormat="1" ht="36.75" customHeight="1">
      <c r="A935" s="138"/>
      <c r="B935" s="53" t="s">
        <v>94</v>
      </c>
      <c r="C935" s="332" t="s">
        <v>327</v>
      </c>
      <c r="D935" s="54">
        <f>SUM(D936:D937)</f>
        <v>4</v>
      </c>
      <c r="E935" s="294">
        <f>SUM(E936:E937)</f>
        <v>36</v>
      </c>
      <c r="F935" s="217">
        <f>SUM(F936:F937)</f>
        <v>53.34</v>
      </c>
      <c r="I935" s="154"/>
    </row>
    <row r="936" spans="1:6" s="72" customFormat="1" ht="15">
      <c r="A936" s="137">
        <v>1</v>
      </c>
      <c r="B936" s="139" t="s">
        <v>678</v>
      </c>
      <c r="C936" s="210" t="s">
        <v>548</v>
      </c>
      <c r="D936" s="58">
        <f>ROUND(+E936/8,0)</f>
        <v>2</v>
      </c>
      <c r="E936" s="230">
        <v>19</v>
      </c>
      <c r="F936" s="106">
        <f>+ROUND((280/21)*D936,2)</f>
        <v>26.67</v>
      </c>
    </row>
    <row r="937" spans="1:6" s="72" customFormat="1" ht="15">
      <c r="A937" s="137">
        <v>2</v>
      </c>
      <c r="B937" s="139" t="s">
        <v>678</v>
      </c>
      <c r="C937" s="438" t="s">
        <v>549</v>
      </c>
      <c r="D937" s="58">
        <f>ROUND(+E937/8,0)</f>
        <v>2</v>
      </c>
      <c r="E937" s="230">
        <v>17</v>
      </c>
      <c r="F937" s="106">
        <f>+ROUND((280/21)*D937,2)</f>
        <v>26.67</v>
      </c>
    </row>
    <row r="938" spans="1:8" s="72" customFormat="1" ht="30">
      <c r="A938" s="138"/>
      <c r="B938" s="53" t="s">
        <v>94</v>
      </c>
      <c r="C938" s="332" t="s">
        <v>328</v>
      </c>
      <c r="D938" s="54">
        <f>SUM(D940:D944)</f>
        <v>15</v>
      </c>
      <c r="E938" s="54">
        <f>SUM(E940:E944)</f>
        <v>120</v>
      </c>
      <c r="F938" s="217">
        <f>SUM(F940:F944)</f>
        <v>200.00000000000003</v>
      </c>
      <c r="H938" s="333"/>
    </row>
    <row r="939" spans="1:8" s="72" customFormat="1" ht="15">
      <c r="A939" s="137"/>
      <c r="B939" s="343"/>
      <c r="C939" s="344" t="s">
        <v>329</v>
      </c>
      <c r="D939" s="334"/>
      <c r="E939" s="334"/>
      <c r="F939" s="335"/>
      <c r="H939" s="333"/>
    </row>
    <row r="940" spans="1:6" s="72" customFormat="1" ht="15">
      <c r="A940" s="137">
        <v>3</v>
      </c>
      <c r="B940" s="139" t="s">
        <v>678</v>
      </c>
      <c r="C940" s="439" t="s">
        <v>552</v>
      </c>
      <c r="D940" s="58">
        <f>ROUND(+E940/8,0)</f>
        <v>6</v>
      </c>
      <c r="E940" s="230">
        <v>49</v>
      </c>
      <c r="F940" s="106">
        <f>+ROUND((280/21)*D940,2)</f>
        <v>80</v>
      </c>
    </row>
    <row r="941" spans="1:6" s="72" customFormat="1" ht="15">
      <c r="A941" s="137">
        <v>4</v>
      </c>
      <c r="B941" s="139" t="s">
        <v>678</v>
      </c>
      <c r="C941" s="439" t="s">
        <v>553</v>
      </c>
      <c r="D941" s="58">
        <f>ROUND(+E941/8,0)</f>
        <v>5</v>
      </c>
      <c r="E941" s="230">
        <v>40</v>
      </c>
      <c r="F941" s="106">
        <f>+ROUND((280/21)*D941,2)</f>
        <v>66.67</v>
      </c>
    </row>
    <row r="942" spans="1:6" s="72" customFormat="1" ht="15">
      <c r="A942" s="440"/>
      <c r="B942" s="52" t="s">
        <v>45</v>
      </c>
      <c r="C942" s="441"/>
      <c r="D942" s="334"/>
      <c r="E942" s="334"/>
      <c r="F942" s="335"/>
    </row>
    <row r="943" spans="1:6" s="72" customFormat="1" ht="15">
      <c r="A943" s="137">
        <v>5</v>
      </c>
      <c r="B943" s="139" t="s">
        <v>678</v>
      </c>
      <c r="C943" s="439" t="s">
        <v>550</v>
      </c>
      <c r="D943" s="58">
        <f>ROUND(+E943/8,0)</f>
        <v>1</v>
      </c>
      <c r="E943" s="230">
        <v>6</v>
      </c>
      <c r="F943" s="106">
        <f>+ROUND((280/21)*D943,2)</f>
        <v>13.33</v>
      </c>
    </row>
    <row r="944" spans="1:6" s="72" customFormat="1" ht="15">
      <c r="A944" s="137">
        <v>6</v>
      </c>
      <c r="B944" s="139" t="s">
        <v>678</v>
      </c>
      <c r="C944" s="439" t="s">
        <v>551</v>
      </c>
      <c r="D944" s="58">
        <f>ROUND(+E944/8,0)</f>
        <v>3</v>
      </c>
      <c r="E944" s="230">
        <v>25</v>
      </c>
      <c r="F944" s="106">
        <f>+ROUND((280/21)*D944,2)</f>
        <v>40</v>
      </c>
    </row>
    <row r="945" spans="1:6" s="72" customFormat="1" ht="30">
      <c r="A945" s="138"/>
      <c r="B945" s="53" t="s">
        <v>45</v>
      </c>
      <c r="C945" s="332" t="s">
        <v>388</v>
      </c>
      <c r="D945" s="54">
        <f>SUM(D946:D949)</f>
        <v>15</v>
      </c>
      <c r="E945" s="54">
        <f>SUM(E946:E949)</f>
        <v>120</v>
      </c>
      <c r="F945" s="217">
        <f>SUM(F946:F949)</f>
        <v>200</v>
      </c>
    </row>
    <row r="946" spans="1:6" s="72" customFormat="1" ht="15">
      <c r="A946" s="137"/>
      <c r="B946" s="139"/>
      <c r="C946" s="437" t="s">
        <v>127</v>
      </c>
      <c r="D946" s="442"/>
      <c r="E946" s="443"/>
      <c r="F946" s="444"/>
    </row>
    <row r="947" spans="1:6" s="72" customFormat="1" ht="15">
      <c r="A947" s="137">
        <v>7</v>
      </c>
      <c r="B947" s="139" t="s">
        <v>678</v>
      </c>
      <c r="C947" s="439" t="s">
        <v>554</v>
      </c>
      <c r="D947" s="58">
        <f>ROUND(+E947/8,0)</f>
        <v>1</v>
      </c>
      <c r="E947" s="230">
        <v>8</v>
      </c>
      <c r="F947" s="106">
        <f>+ROUND((280/21)*D947,2)</f>
        <v>13.33</v>
      </c>
    </row>
    <row r="948" spans="1:6" s="72" customFormat="1" ht="15">
      <c r="A948" s="137">
        <v>8</v>
      </c>
      <c r="B948" s="139" t="s">
        <v>678</v>
      </c>
      <c r="C948" s="439" t="s">
        <v>128</v>
      </c>
      <c r="D948" s="58">
        <f>ROUND(+E948/8,0)</f>
        <v>12</v>
      </c>
      <c r="E948" s="230">
        <v>96</v>
      </c>
      <c r="F948" s="106">
        <f>+ROUND((280/21)*D948,2)</f>
        <v>160</v>
      </c>
    </row>
    <row r="949" spans="1:6" s="72" customFormat="1" ht="15">
      <c r="A949" s="137">
        <v>9</v>
      </c>
      <c r="B949" s="139" t="s">
        <v>678</v>
      </c>
      <c r="C949" s="439" t="s">
        <v>715</v>
      </c>
      <c r="D949" s="58">
        <f>ROUND(+E949/8,0)</f>
        <v>2</v>
      </c>
      <c r="E949" s="230">
        <v>16</v>
      </c>
      <c r="F949" s="106">
        <f>+ROUND((280/21)*D949,2)</f>
        <v>26.67</v>
      </c>
    </row>
    <row r="950" spans="1:6" s="72" customFormat="1" ht="30">
      <c r="A950" s="53"/>
      <c r="B950" s="53" t="s">
        <v>45</v>
      </c>
      <c r="C950" s="332" t="s">
        <v>122</v>
      </c>
      <c r="D950" s="54">
        <f>SUM(D951:D953)</f>
        <v>15</v>
      </c>
      <c r="E950" s="54">
        <f>SUM(E951:E953)</f>
        <v>120</v>
      </c>
      <c r="F950" s="217">
        <f>SUM(F951:F953)</f>
        <v>200</v>
      </c>
    </row>
    <row r="951" spans="1:6" s="72" customFormat="1" ht="15">
      <c r="A951" s="137">
        <v>10</v>
      </c>
      <c r="B951" s="139" t="s">
        <v>678</v>
      </c>
      <c r="C951" s="437" t="s">
        <v>129</v>
      </c>
      <c r="D951" s="58">
        <f>ROUND(+E951/8,0)</f>
        <v>14</v>
      </c>
      <c r="E951" s="448">
        <v>112</v>
      </c>
      <c r="F951" s="106">
        <f>+ROUND((280/21)*D951,2)</f>
        <v>186.67</v>
      </c>
    </row>
    <row r="952" spans="1:6" s="72" customFormat="1" ht="15">
      <c r="A952" s="440"/>
      <c r="B952" s="52" t="s">
        <v>201</v>
      </c>
      <c r="C952" s="441"/>
      <c r="D952" s="445"/>
      <c r="E952" s="334"/>
      <c r="F952" s="335"/>
    </row>
    <row r="953" spans="1:6" s="72" customFormat="1" ht="15">
      <c r="A953" s="137">
        <v>11</v>
      </c>
      <c r="B953" s="139" t="s">
        <v>678</v>
      </c>
      <c r="C953" s="437" t="s">
        <v>130</v>
      </c>
      <c r="D953" s="58">
        <f>ROUND(+E953/8,0)</f>
        <v>1</v>
      </c>
      <c r="E953" s="230">
        <v>8</v>
      </c>
      <c r="F953" s="106">
        <f>+ROUND((280/21)*D953,2)</f>
        <v>13.33</v>
      </c>
    </row>
    <row r="954" spans="1:6" s="72" customFormat="1" ht="30">
      <c r="A954" s="138">
        <v>12</v>
      </c>
      <c r="B954" s="241" t="s">
        <v>678</v>
      </c>
      <c r="C954" s="332" t="s">
        <v>145</v>
      </c>
      <c r="D954" s="447">
        <f>ROUND(+E954/8,0)</f>
        <v>5</v>
      </c>
      <c r="E954" s="294">
        <v>36</v>
      </c>
      <c r="F954" s="25">
        <f>+ROUND((280/21)*D954,2)</f>
        <v>66.67</v>
      </c>
    </row>
    <row r="955" spans="1:6" s="72" customFormat="1" ht="15">
      <c r="A955" s="331"/>
      <c r="B955" s="53" t="s">
        <v>299</v>
      </c>
      <c r="C955" s="332" t="s">
        <v>395</v>
      </c>
      <c r="D955" s="54">
        <f>SUM(D956:D958)</f>
        <v>3</v>
      </c>
      <c r="E955" s="54">
        <f>SUM(E956:E958)</f>
        <v>24</v>
      </c>
      <c r="F955" s="446">
        <f>SUM(F956:F958)</f>
        <v>39.99</v>
      </c>
    </row>
    <row r="956" spans="1:6" s="72" customFormat="1" ht="15">
      <c r="A956" s="137">
        <v>13</v>
      </c>
      <c r="B956" s="139" t="s">
        <v>678</v>
      </c>
      <c r="C956" s="439" t="s">
        <v>131</v>
      </c>
      <c r="D956" s="58">
        <f>ROUND(+E956/8,0)</f>
        <v>1</v>
      </c>
      <c r="E956" s="230">
        <v>11</v>
      </c>
      <c r="F956" s="106">
        <f>+ROUND((280/21)*D956,2)</f>
        <v>13.33</v>
      </c>
    </row>
    <row r="957" spans="1:6" s="72" customFormat="1" ht="15">
      <c r="A957" s="137">
        <v>14</v>
      </c>
      <c r="B957" s="139" t="s">
        <v>678</v>
      </c>
      <c r="C957" s="439" t="s">
        <v>170</v>
      </c>
      <c r="D957" s="58">
        <f>ROUND(+E957/8,0)</f>
        <v>1</v>
      </c>
      <c r="E957" s="230">
        <v>5</v>
      </c>
      <c r="F957" s="106">
        <f>+ROUND((280/21)*D957,2)</f>
        <v>13.33</v>
      </c>
    </row>
    <row r="958" spans="1:6" s="72" customFormat="1" ht="30">
      <c r="A958" s="137">
        <v>15</v>
      </c>
      <c r="B958" s="139" t="s">
        <v>678</v>
      </c>
      <c r="C958" s="439" t="s">
        <v>19</v>
      </c>
      <c r="D958" s="58">
        <f>ROUND(+E958/8,0)</f>
        <v>1</v>
      </c>
      <c r="E958" s="230">
        <v>8</v>
      </c>
      <c r="F958" s="106">
        <f>+ROUND((280/21)*D958,2)</f>
        <v>13.33</v>
      </c>
    </row>
    <row r="959" spans="1:6" s="72" customFormat="1" ht="30">
      <c r="A959" s="138"/>
      <c r="B959" s="241"/>
      <c r="C959" s="332" t="s">
        <v>612</v>
      </c>
      <c r="D959" s="54">
        <f>SUM(D960:D962)</f>
        <v>12</v>
      </c>
      <c r="E959" s="54">
        <f>SUM(E960:E962)</f>
        <v>84</v>
      </c>
      <c r="F959" s="217">
        <f>SUM(F960:F962)</f>
        <v>160</v>
      </c>
    </row>
    <row r="960" spans="1:6" s="72" customFormat="1" ht="15">
      <c r="A960" s="137">
        <v>16</v>
      </c>
      <c r="B960" s="139" t="s">
        <v>678</v>
      </c>
      <c r="C960" s="437" t="s">
        <v>132</v>
      </c>
      <c r="D960" s="58">
        <f>ROUND(+E960/8,0)+1</f>
        <v>7</v>
      </c>
      <c r="E960" s="292">
        <v>44</v>
      </c>
      <c r="F960" s="106">
        <f>+ROUND((280/21)*D960,2)</f>
        <v>93.33</v>
      </c>
    </row>
    <row r="961" spans="1:6" s="72" customFormat="1" ht="15">
      <c r="A961" s="137"/>
      <c r="B961" s="139"/>
      <c r="C961" s="438" t="s">
        <v>134</v>
      </c>
      <c r="D961" s="58"/>
      <c r="E961" s="230"/>
      <c r="F961" s="106"/>
    </row>
    <row r="962" spans="1:6" s="72" customFormat="1" ht="49.5" customHeight="1">
      <c r="A962" s="137">
        <v>16</v>
      </c>
      <c r="B962" s="139" t="s">
        <v>678</v>
      </c>
      <c r="C962" s="437" t="s">
        <v>133</v>
      </c>
      <c r="D962" s="58">
        <f>ROUND(+E962/8,0)</f>
        <v>5</v>
      </c>
      <c r="E962" s="230">
        <v>40</v>
      </c>
      <c r="F962" s="106">
        <f>+ROUND((280/21)*D962,2)</f>
        <v>66.67</v>
      </c>
    </row>
    <row r="963" spans="1:6" s="72" customFormat="1" ht="33.75" customHeight="1" thickBot="1">
      <c r="A963" s="138">
        <v>17</v>
      </c>
      <c r="B963" s="241"/>
      <c r="C963" s="332" t="s">
        <v>611</v>
      </c>
      <c r="D963" s="447">
        <f>ROUND(+E963/8,0)+1</f>
        <v>6</v>
      </c>
      <c r="E963" s="294">
        <v>36</v>
      </c>
      <c r="F963" s="25">
        <f>+ROUND((280/21)*D963,2)</f>
        <v>80</v>
      </c>
    </row>
    <row r="964" spans="1:6" s="72" customFormat="1" ht="15.75" thickBot="1">
      <c r="A964" s="205"/>
      <c r="B964" s="206"/>
      <c r="C964" s="206" t="s">
        <v>373</v>
      </c>
      <c r="D964" s="112">
        <f>+D935+D938+D942+D945+D950+D954+D955+D959+D963</f>
        <v>75</v>
      </c>
      <c r="E964" s="112">
        <f>+E935+E938+E942+E945+E950+E954+E955+E959+E963</f>
        <v>576</v>
      </c>
      <c r="F964" s="330">
        <f>+F935+F938+F942+F945+F950+F954+F955+F959+F963</f>
        <v>1000</v>
      </c>
    </row>
    <row r="965" spans="1:7" ht="16.5" customHeight="1">
      <c r="A965" s="117"/>
      <c r="B965" s="118"/>
      <c r="C965" s="118"/>
      <c r="D965" s="117"/>
      <c r="E965" s="117"/>
      <c r="F965" s="117"/>
      <c r="G965" s="117"/>
    </row>
    <row r="966" spans="1:7" ht="16.5" customHeight="1">
      <c r="A966" s="117"/>
      <c r="B966" s="118"/>
      <c r="C966" s="118"/>
      <c r="D966" s="117"/>
      <c r="E966" s="117"/>
      <c r="F966" s="117"/>
      <c r="G966" s="117"/>
    </row>
    <row r="967" spans="1:7" ht="16.5" customHeight="1">
      <c r="A967" s="117"/>
      <c r="B967" s="118"/>
      <c r="C967" s="118"/>
      <c r="D967" s="117"/>
      <c r="E967" s="117"/>
      <c r="F967" s="117"/>
      <c r="G967" s="117"/>
    </row>
    <row r="968" spans="1:6" s="72" customFormat="1" ht="15" customHeight="1">
      <c r="A968" s="542" t="s">
        <v>610</v>
      </c>
      <c r="B968" s="542"/>
      <c r="C968" s="542"/>
      <c r="D968" s="542"/>
      <c r="E968" s="542"/>
      <c r="F968" s="542"/>
    </row>
    <row r="969" spans="1:6" s="72" customFormat="1" ht="15.75" thickBot="1">
      <c r="A969" s="67"/>
      <c r="B969" s="128"/>
      <c r="C969" s="129"/>
      <c r="D969" s="129"/>
      <c r="E969" s="67"/>
      <c r="F969" s="128"/>
    </row>
    <row r="970" spans="1:6" s="72" customFormat="1" ht="15" customHeight="1">
      <c r="A970" s="558" t="s">
        <v>323</v>
      </c>
      <c r="B970" s="538" t="s">
        <v>324</v>
      </c>
      <c r="C970" s="538" t="s">
        <v>325</v>
      </c>
      <c r="D970" s="538" t="s">
        <v>326</v>
      </c>
      <c r="E970" s="538"/>
      <c r="F970" s="540" t="s">
        <v>280</v>
      </c>
    </row>
    <row r="971" spans="1:6" s="72" customFormat="1" ht="15">
      <c r="A971" s="559"/>
      <c r="B971" s="539"/>
      <c r="C971" s="539"/>
      <c r="D971" s="539"/>
      <c r="E971" s="539"/>
      <c r="F971" s="541"/>
    </row>
    <row r="972" spans="1:6" s="72" customFormat="1" ht="85.5" customHeight="1">
      <c r="A972" s="559"/>
      <c r="B972" s="539"/>
      <c r="C972" s="539"/>
      <c r="D972" s="55" t="s">
        <v>92</v>
      </c>
      <c r="E972" s="55" t="s">
        <v>93</v>
      </c>
      <c r="F972" s="541"/>
    </row>
    <row r="973" spans="1:6" s="72" customFormat="1" ht="15">
      <c r="A973" s="32"/>
      <c r="B973" s="31" t="s">
        <v>243</v>
      </c>
      <c r="C973" s="23"/>
      <c r="D973" s="24">
        <f>SUM(D974:D981)</f>
        <v>75</v>
      </c>
      <c r="E973" s="24">
        <f>SUM(E974:E981)</f>
        <v>600</v>
      </c>
      <c r="F973" s="25">
        <f>SUM(F974:F981)</f>
        <v>1000</v>
      </c>
    </row>
    <row r="974" spans="1:6" s="72" customFormat="1" ht="18.75" customHeight="1">
      <c r="A974" s="68">
        <v>1</v>
      </c>
      <c r="B974" s="345" t="s">
        <v>678</v>
      </c>
      <c r="C974" s="85" t="s">
        <v>316</v>
      </c>
      <c r="D974" s="58">
        <f>ROUND(+E974/8,0)</f>
        <v>10</v>
      </c>
      <c r="E974" s="116">
        <v>80</v>
      </c>
      <c r="F974" s="87">
        <f aca="true" t="shared" si="48" ref="F974:F1014">+ROUND((280/21)*D974,2)</f>
        <v>133.33</v>
      </c>
    </row>
    <row r="975" spans="1:6" s="72" customFormat="1" ht="21" customHeight="1">
      <c r="A975" s="68">
        <v>2</v>
      </c>
      <c r="B975" s="345" t="s">
        <v>678</v>
      </c>
      <c r="C975" s="85" t="s">
        <v>317</v>
      </c>
      <c r="D975" s="58">
        <f aca="true" t="shared" si="49" ref="D975:D981">ROUND(+E975/8,0)</f>
        <v>5</v>
      </c>
      <c r="E975" s="116">
        <v>40</v>
      </c>
      <c r="F975" s="87">
        <f t="shared" si="48"/>
        <v>66.67</v>
      </c>
    </row>
    <row r="976" spans="1:6" s="72" customFormat="1" ht="15">
      <c r="A976" s="99">
        <v>3</v>
      </c>
      <c r="B976" s="345" t="s">
        <v>678</v>
      </c>
      <c r="C976" s="85" t="s">
        <v>318</v>
      </c>
      <c r="D976" s="58">
        <f t="shared" si="49"/>
        <v>10</v>
      </c>
      <c r="E976" s="116">
        <v>80</v>
      </c>
      <c r="F976" s="87">
        <f t="shared" si="48"/>
        <v>133.33</v>
      </c>
    </row>
    <row r="977" spans="1:6" s="72" customFormat="1" ht="15">
      <c r="A977" s="99">
        <v>4</v>
      </c>
      <c r="B977" s="345" t="s">
        <v>678</v>
      </c>
      <c r="C977" s="85" t="s">
        <v>78</v>
      </c>
      <c r="D977" s="58">
        <f t="shared" si="49"/>
        <v>10</v>
      </c>
      <c r="E977" s="116">
        <v>80</v>
      </c>
      <c r="F977" s="87">
        <f t="shared" si="48"/>
        <v>133.33</v>
      </c>
    </row>
    <row r="978" spans="1:6" s="72" customFormat="1" ht="15">
      <c r="A978" s="99">
        <v>5</v>
      </c>
      <c r="B978" s="345" t="s">
        <v>678</v>
      </c>
      <c r="C978" s="85" t="s">
        <v>79</v>
      </c>
      <c r="D978" s="58">
        <f t="shared" si="49"/>
        <v>5</v>
      </c>
      <c r="E978" s="116">
        <v>40</v>
      </c>
      <c r="F978" s="87">
        <f t="shared" si="48"/>
        <v>66.67</v>
      </c>
    </row>
    <row r="979" spans="1:6" s="72" customFormat="1" ht="15">
      <c r="A979" s="99">
        <v>6</v>
      </c>
      <c r="B979" s="345" t="s">
        <v>678</v>
      </c>
      <c r="C979" s="85" t="s">
        <v>520</v>
      </c>
      <c r="D979" s="58">
        <f t="shared" si="49"/>
        <v>5</v>
      </c>
      <c r="E979" s="116">
        <v>40</v>
      </c>
      <c r="F979" s="87">
        <f t="shared" si="48"/>
        <v>66.67</v>
      </c>
    </row>
    <row r="980" spans="1:6" s="72" customFormat="1" ht="15">
      <c r="A980" s="99">
        <v>7</v>
      </c>
      <c r="B980" s="345" t="s">
        <v>678</v>
      </c>
      <c r="C980" s="85" t="s">
        <v>320</v>
      </c>
      <c r="D980" s="58">
        <f t="shared" si="49"/>
        <v>10</v>
      </c>
      <c r="E980" s="116">
        <v>80</v>
      </c>
      <c r="F980" s="87">
        <f t="shared" si="48"/>
        <v>133.33</v>
      </c>
    </row>
    <row r="981" spans="1:6" s="72" customFormat="1" ht="15">
      <c r="A981" s="99">
        <v>8</v>
      </c>
      <c r="B981" s="345" t="s">
        <v>678</v>
      </c>
      <c r="C981" s="85" t="s">
        <v>21</v>
      </c>
      <c r="D981" s="58">
        <f t="shared" si="49"/>
        <v>20</v>
      </c>
      <c r="E981" s="116">
        <v>160</v>
      </c>
      <c r="F981" s="87">
        <f t="shared" si="48"/>
        <v>266.67</v>
      </c>
    </row>
    <row r="982" spans="1:6" s="72" customFormat="1" ht="15">
      <c r="A982" s="32"/>
      <c r="B982" s="31" t="s">
        <v>45</v>
      </c>
      <c r="C982" s="23"/>
      <c r="D982" s="24">
        <f>SUM(D983:D990)</f>
        <v>75</v>
      </c>
      <c r="E982" s="24">
        <f>SUM(E983:E990)</f>
        <v>600</v>
      </c>
      <c r="F982" s="25">
        <f>SUM(F983:F990)</f>
        <v>1000</v>
      </c>
    </row>
    <row r="983" spans="1:6" s="72" customFormat="1" ht="16.5" customHeight="1">
      <c r="A983" s="99">
        <v>9</v>
      </c>
      <c r="B983" s="345" t="s">
        <v>678</v>
      </c>
      <c r="C983" s="85" t="s">
        <v>682</v>
      </c>
      <c r="D983" s="58">
        <f>ROUND(+E983/8,0)</f>
        <v>10</v>
      </c>
      <c r="E983" s="116">
        <v>80</v>
      </c>
      <c r="F983" s="87">
        <f t="shared" si="48"/>
        <v>133.33</v>
      </c>
    </row>
    <row r="984" spans="1:6" s="72" customFormat="1" ht="18" customHeight="1">
      <c r="A984" s="99">
        <v>10</v>
      </c>
      <c r="B984" s="345" t="s">
        <v>678</v>
      </c>
      <c r="C984" s="85" t="s">
        <v>683</v>
      </c>
      <c r="D984" s="58">
        <f aca="true" t="shared" si="50" ref="D984:D990">ROUND(+E984/8,0)</f>
        <v>5</v>
      </c>
      <c r="E984" s="116">
        <v>40</v>
      </c>
      <c r="F984" s="87">
        <f t="shared" si="48"/>
        <v>66.67</v>
      </c>
    </row>
    <row r="985" spans="1:6" s="72" customFormat="1" ht="15.75" customHeight="1">
      <c r="A985" s="99">
        <v>11</v>
      </c>
      <c r="B985" s="345" t="s">
        <v>678</v>
      </c>
      <c r="C985" s="85" t="s">
        <v>684</v>
      </c>
      <c r="D985" s="58">
        <f t="shared" si="50"/>
        <v>10</v>
      </c>
      <c r="E985" s="116">
        <v>80</v>
      </c>
      <c r="F985" s="87">
        <f t="shared" si="48"/>
        <v>133.33</v>
      </c>
    </row>
    <row r="986" spans="1:6" s="72" customFormat="1" ht="18.75" customHeight="1">
      <c r="A986" s="99">
        <v>12</v>
      </c>
      <c r="B986" s="345" t="s">
        <v>678</v>
      </c>
      <c r="C986" s="85" t="s">
        <v>685</v>
      </c>
      <c r="D986" s="58">
        <f t="shared" si="50"/>
        <v>10</v>
      </c>
      <c r="E986" s="116">
        <v>80</v>
      </c>
      <c r="F986" s="87">
        <f t="shared" si="48"/>
        <v>133.33</v>
      </c>
    </row>
    <row r="987" spans="1:6" s="72" customFormat="1" ht="15">
      <c r="A987" s="99">
        <v>13</v>
      </c>
      <c r="B987" s="345" t="s">
        <v>678</v>
      </c>
      <c r="C987" s="85" t="s">
        <v>686</v>
      </c>
      <c r="D987" s="58">
        <f t="shared" si="50"/>
        <v>5</v>
      </c>
      <c r="E987" s="116">
        <v>40</v>
      </c>
      <c r="F987" s="87">
        <f t="shared" si="48"/>
        <v>66.67</v>
      </c>
    </row>
    <row r="988" spans="1:6" s="72" customFormat="1" ht="15">
      <c r="A988" s="99">
        <v>14</v>
      </c>
      <c r="B988" s="345" t="s">
        <v>678</v>
      </c>
      <c r="C988" s="85" t="s">
        <v>679</v>
      </c>
      <c r="D988" s="58">
        <f t="shared" si="50"/>
        <v>5</v>
      </c>
      <c r="E988" s="116">
        <v>40</v>
      </c>
      <c r="F988" s="87">
        <f t="shared" si="48"/>
        <v>66.67</v>
      </c>
    </row>
    <row r="989" spans="1:6" s="72" customFormat="1" ht="15">
      <c r="A989" s="99">
        <v>15</v>
      </c>
      <c r="B989" s="345" t="s">
        <v>678</v>
      </c>
      <c r="C989" s="85" t="s">
        <v>680</v>
      </c>
      <c r="D989" s="58">
        <f t="shared" si="50"/>
        <v>10</v>
      </c>
      <c r="E989" s="116">
        <v>80</v>
      </c>
      <c r="F989" s="87">
        <f t="shared" si="48"/>
        <v>133.33</v>
      </c>
    </row>
    <row r="990" spans="1:6" s="72" customFormat="1" ht="15">
      <c r="A990" s="99">
        <v>16</v>
      </c>
      <c r="B990" s="345" t="s">
        <v>678</v>
      </c>
      <c r="C990" s="85" t="s">
        <v>411</v>
      </c>
      <c r="D990" s="58">
        <f t="shared" si="50"/>
        <v>20</v>
      </c>
      <c r="E990" s="116">
        <v>160</v>
      </c>
      <c r="F990" s="87">
        <f t="shared" si="48"/>
        <v>266.67</v>
      </c>
    </row>
    <row r="991" spans="1:6" s="72" customFormat="1" ht="15">
      <c r="A991" s="32"/>
      <c r="B991" s="31" t="s">
        <v>201</v>
      </c>
      <c r="C991" s="23"/>
      <c r="D991" s="24">
        <f>SUM(D992:D1001)</f>
        <v>75</v>
      </c>
      <c r="E991" s="24">
        <f>SUM(E992:E1001)</f>
        <v>600</v>
      </c>
      <c r="F991" s="25">
        <f>SUM(F992:F1001)</f>
        <v>1000</v>
      </c>
    </row>
    <row r="992" spans="1:6" s="72" customFormat="1" ht="15">
      <c r="A992" s="89">
        <v>17</v>
      </c>
      <c r="B992" s="345" t="s">
        <v>678</v>
      </c>
      <c r="C992" s="85" t="s">
        <v>412</v>
      </c>
      <c r="D992" s="58">
        <f>ROUND(+E992/8,0)</f>
        <v>10</v>
      </c>
      <c r="E992" s="116">
        <v>80</v>
      </c>
      <c r="F992" s="87">
        <f t="shared" si="48"/>
        <v>133.33</v>
      </c>
    </row>
    <row r="993" spans="1:6" s="72" customFormat="1" ht="15">
      <c r="A993" s="89">
        <v>18</v>
      </c>
      <c r="B993" s="345" t="s">
        <v>678</v>
      </c>
      <c r="C993" s="85" t="s">
        <v>413</v>
      </c>
      <c r="D993" s="58">
        <f aca="true" t="shared" si="51" ref="D993:D1001">ROUND(+E993/8,0)</f>
        <v>5</v>
      </c>
      <c r="E993" s="116">
        <v>40</v>
      </c>
      <c r="F993" s="87">
        <f t="shared" si="48"/>
        <v>66.67</v>
      </c>
    </row>
    <row r="994" spans="1:6" s="72" customFormat="1" ht="15">
      <c r="A994" s="89">
        <v>19</v>
      </c>
      <c r="B994" s="345" t="s">
        <v>678</v>
      </c>
      <c r="C994" s="85" t="s">
        <v>414</v>
      </c>
      <c r="D994" s="58">
        <f t="shared" si="51"/>
        <v>10</v>
      </c>
      <c r="E994" s="116">
        <v>80</v>
      </c>
      <c r="F994" s="87">
        <f t="shared" si="48"/>
        <v>133.33</v>
      </c>
    </row>
    <row r="995" spans="1:6" s="72" customFormat="1" ht="15">
      <c r="A995" s="89">
        <v>20</v>
      </c>
      <c r="B995" s="345" t="s">
        <v>678</v>
      </c>
      <c r="C995" s="85" t="s">
        <v>179</v>
      </c>
      <c r="D995" s="58">
        <f t="shared" si="51"/>
        <v>10</v>
      </c>
      <c r="E995" s="116">
        <v>80</v>
      </c>
      <c r="F995" s="87">
        <f t="shared" si="48"/>
        <v>133.33</v>
      </c>
    </row>
    <row r="996" spans="1:6" s="72" customFormat="1" ht="15">
      <c r="A996" s="89">
        <v>21</v>
      </c>
      <c r="B996" s="345" t="s">
        <v>678</v>
      </c>
      <c r="C996" s="85" t="s">
        <v>180</v>
      </c>
      <c r="D996" s="58">
        <f t="shared" si="51"/>
        <v>5</v>
      </c>
      <c r="E996" s="116">
        <v>40</v>
      </c>
      <c r="F996" s="87">
        <f t="shared" si="48"/>
        <v>66.67</v>
      </c>
    </row>
    <row r="997" spans="1:6" s="72" customFormat="1" ht="15">
      <c r="A997" s="89">
        <v>22</v>
      </c>
      <c r="B997" s="345" t="s">
        <v>678</v>
      </c>
      <c r="C997" s="85" t="s">
        <v>181</v>
      </c>
      <c r="D997" s="58">
        <f t="shared" si="51"/>
        <v>5</v>
      </c>
      <c r="E997" s="116">
        <v>40</v>
      </c>
      <c r="F997" s="87">
        <f t="shared" si="48"/>
        <v>66.67</v>
      </c>
    </row>
    <row r="998" spans="1:6" s="72" customFormat="1" ht="15">
      <c r="A998" s="89">
        <v>23</v>
      </c>
      <c r="B998" s="345" t="s">
        <v>678</v>
      </c>
      <c r="C998" s="85" t="s">
        <v>182</v>
      </c>
      <c r="D998" s="58">
        <f t="shared" si="51"/>
        <v>10</v>
      </c>
      <c r="E998" s="116">
        <v>80</v>
      </c>
      <c r="F998" s="87">
        <f t="shared" si="48"/>
        <v>133.33</v>
      </c>
    </row>
    <row r="999" spans="1:6" s="72" customFormat="1" ht="15">
      <c r="A999" s="89">
        <v>24</v>
      </c>
      <c r="B999" s="345" t="s">
        <v>678</v>
      </c>
      <c r="C999" s="85" t="s">
        <v>183</v>
      </c>
      <c r="D999" s="58">
        <f t="shared" si="51"/>
        <v>5</v>
      </c>
      <c r="E999" s="116">
        <v>40</v>
      </c>
      <c r="F999" s="87">
        <f t="shared" si="48"/>
        <v>66.67</v>
      </c>
    </row>
    <row r="1000" spans="1:6" s="72" customFormat="1" ht="15">
      <c r="A1000" s="89">
        <v>25</v>
      </c>
      <c r="B1000" s="345" t="s">
        <v>678</v>
      </c>
      <c r="C1000" s="85" t="s">
        <v>184</v>
      </c>
      <c r="D1000" s="58">
        <f t="shared" si="51"/>
        <v>10</v>
      </c>
      <c r="E1000" s="116">
        <v>80</v>
      </c>
      <c r="F1000" s="87">
        <f t="shared" si="48"/>
        <v>133.33</v>
      </c>
    </row>
    <row r="1001" spans="1:6" s="72" customFormat="1" ht="15">
      <c r="A1001" s="89">
        <v>26</v>
      </c>
      <c r="B1001" s="345" t="s">
        <v>678</v>
      </c>
      <c r="C1001" s="85" t="s">
        <v>185</v>
      </c>
      <c r="D1001" s="58">
        <f t="shared" si="51"/>
        <v>5</v>
      </c>
      <c r="E1001" s="116">
        <v>40</v>
      </c>
      <c r="F1001" s="87">
        <f t="shared" si="48"/>
        <v>66.67</v>
      </c>
    </row>
    <row r="1002" spans="1:6" s="72" customFormat="1" ht="15">
      <c r="A1002" s="32"/>
      <c r="B1002" s="31" t="s">
        <v>299</v>
      </c>
      <c r="C1002" s="23"/>
      <c r="D1002" s="24">
        <f>SUM(D1003:D1014)</f>
        <v>90</v>
      </c>
      <c r="E1002" s="24">
        <f>SUM(E1003:E1014)</f>
        <v>720</v>
      </c>
      <c r="F1002" s="25">
        <f>SUM(F1003:F1014)</f>
        <v>1200</v>
      </c>
    </row>
    <row r="1003" spans="1:6" s="72" customFormat="1" ht="15">
      <c r="A1003" s="89">
        <v>27</v>
      </c>
      <c r="B1003" s="345" t="s">
        <v>678</v>
      </c>
      <c r="C1003" s="85" t="s">
        <v>186</v>
      </c>
      <c r="D1003" s="58">
        <f>ROUND(+E1003/8,0)</f>
        <v>10</v>
      </c>
      <c r="E1003" s="116">
        <v>80</v>
      </c>
      <c r="F1003" s="87">
        <f t="shared" si="48"/>
        <v>133.33</v>
      </c>
    </row>
    <row r="1004" spans="1:6" s="72" customFormat="1" ht="15">
      <c r="A1004" s="89">
        <v>28</v>
      </c>
      <c r="B1004" s="345" t="s">
        <v>678</v>
      </c>
      <c r="C1004" s="85" t="s">
        <v>716</v>
      </c>
      <c r="D1004" s="58">
        <f aca="true" t="shared" si="52" ref="D1004:D1014">ROUND(+E1004/8,0)</f>
        <v>5</v>
      </c>
      <c r="E1004" s="116">
        <v>40</v>
      </c>
      <c r="F1004" s="87">
        <f t="shared" si="48"/>
        <v>66.67</v>
      </c>
    </row>
    <row r="1005" spans="1:6" s="72" customFormat="1" ht="15">
      <c r="A1005" s="89">
        <v>29</v>
      </c>
      <c r="B1005" s="345" t="s">
        <v>678</v>
      </c>
      <c r="C1005" s="85" t="s">
        <v>95</v>
      </c>
      <c r="D1005" s="58">
        <f t="shared" si="52"/>
        <v>10</v>
      </c>
      <c r="E1005" s="116">
        <v>80</v>
      </c>
      <c r="F1005" s="87">
        <f t="shared" si="48"/>
        <v>133.33</v>
      </c>
    </row>
    <row r="1006" spans="1:6" s="72" customFormat="1" ht="15">
      <c r="A1006" s="89">
        <v>30</v>
      </c>
      <c r="B1006" s="345" t="s">
        <v>678</v>
      </c>
      <c r="C1006" s="85" t="s">
        <v>96</v>
      </c>
      <c r="D1006" s="58">
        <f t="shared" si="52"/>
        <v>10</v>
      </c>
      <c r="E1006" s="116">
        <v>80</v>
      </c>
      <c r="F1006" s="87">
        <f t="shared" si="48"/>
        <v>133.33</v>
      </c>
    </row>
    <row r="1007" spans="1:6" s="72" customFormat="1" ht="15">
      <c r="A1007" s="89">
        <v>31</v>
      </c>
      <c r="B1007" s="345" t="s">
        <v>678</v>
      </c>
      <c r="C1007" s="85" t="s">
        <v>97</v>
      </c>
      <c r="D1007" s="58">
        <f t="shared" si="52"/>
        <v>5</v>
      </c>
      <c r="E1007" s="116">
        <v>40</v>
      </c>
      <c r="F1007" s="87">
        <f t="shared" si="48"/>
        <v>66.67</v>
      </c>
    </row>
    <row r="1008" spans="1:6" s="72" customFormat="1" ht="15">
      <c r="A1008" s="89">
        <v>32</v>
      </c>
      <c r="B1008" s="345" t="s">
        <v>678</v>
      </c>
      <c r="C1008" s="85" t="s">
        <v>98</v>
      </c>
      <c r="D1008" s="58">
        <f t="shared" si="52"/>
        <v>5</v>
      </c>
      <c r="E1008" s="116">
        <v>40</v>
      </c>
      <c r="F1008" s="87">
        <f t="shared" si="48"/>
        <v>66.67</v>
      </c>
    </row>
    <row r="1009" spans="1:6" s="72" customFormat="1" ht="15">
      <c r="A1009" s="89">
        <v>33</v>
      </c>
      <c r="B1009" s="345" t="s">
        <v>678</v>
      </c>
      <c r="C1009" s="85" t="s">
        <v>99</v>
      </c>
      <c r="D1009" s="58">
        <f t="shared" si="52"/>
        <v>10</v>
      </c>
      <c r="E1009" s="116">
        <v>80</v>
      </c>
      <c r="F1009" s="87">
        <f t="shared" si="48"/>
        <v>133.33</v>
      </c>
    </row>
    <row r="1010" spans="1:6" s="72" customFormat="1" ht="15">
      <c r="A1010" s="89">
        <v>34</v>
      </c>
      <c r="B1010" s="345" t="s">
        <v>678</v>
      </c>
      <c r="C1010" s="85" t="s">
        <v>100</v>
      </c>
      <c r="D1010" s="58">
        <f t="shared" si="52"/>
        <v>5</v>
      </c>
      <c r="E1010" s="116">
        <v>40</v>
      </c>
      <c r="F1010" s="87">
        <f t="shared" si="48"/>
        <v>66.67</v>
      </c>
    </row>
    <row r="1011" spans="1:6" s="72" customFormat="1" ht="15">
      <c r="A1011" s="89">
        <v>35</v>
      </c>
      <c r="B1011" s="345" t="s">
        <v>678</v>
      </c>
      <c r="C1011" s="85" t="s">
        <v>101</v>
      </c>
      <c r="D1011" s="58">
        <f t="shared" si="52"/>
        <v>10</v>
      </c>
      <c r="E1011" s="116">
        <v>80</v>
      </c>
      <c r="F1011" s="87">
        <f t="shared" si="48"/>
        <v>133.33</v>
      </c>
    </row>
    <row r="1012" spans="1:6" s="72" customFormat="1" ht="15">
      <c r="A1012" s="89">
        <v>36</v>
      </c>
      <c r="B1012" s="345" t="s">
        <v>678</v>
      </c>
      <c r="C1012" s="85" t="s">
        <v>486</v>
      </c>
      <c r="D1012" s="58">
        <f t="shared" si="52"/>
        <v>5</v>
      </c>
      <c r="E1012" s="116">
        <v>40</v>
      </c>
      <c r="F1012" s="87">
        <f t="shared" si="48"/>
        <v>66.67</v>
      </c>
    </row>
    <row r="1013" spans="1:6" s="72" customFormat="1" ht="15">
      <c r="A1013" s="89">
        <v>37</v>
      </c>
      <c r="B1013" s="345" t="s">
        <v>678</v>
      </c>
      <c r="C1013" s="85" t="s">
        <v>487</v>
      </c>
      <c r="D1013" s="58">
        <f t="shared" si="52"/>
        <v>10</v>
      </c>
      <c r="E1013" s="116">
        <v>80</v>
      </c>
      <c r="F1013" s="87">
        <f t="shared" si="48"/>
        <v>133.33</v>
      </c>
    </row>
    <row r="1014" spans="1:6" s="72" customFormat="1" ht="15.75" thickBot="1">
      <c r="A1014" s="233">
        <v>38</v>
      </c>
      <c r="B1014" s="346" t="s">
        <v>678</v>
      </c>
      <c r="C1014" s="337" t="s">
        <v>488</v>
      </c>
      <c r="D1014" s="340">
        <f t="shared" si="52"/>
        <v>5</v>
      </c>
      <c r="E1014" s="143">
        <v>40</v>
      </c>
      <c r="F1014" s="144">
        <f t="shared" si="48"/>
        <v>66.67</v>
      </c>
    </row>
    <row r="1015" spans="1:6" s="72" customFormat="1" ht="15.75" thickBot="1">
      <c r="A1015" s="338"/>
      <c r="B1015" s="339"/>
      <c r="C1015" s="339" t="s">
        <v>373</v>
      </c>
      <c r="D1015" s="247">
        <f>+D973+D982+D991+D1002</f>
        <v>315</v>
      </c>
      <c r="E1015" s="247">
        <f>+E973+E982+E991+E1002</f>
        <v>2520</v>
      </c>
      <c r="F1015" s="248">
        <f>+F973+F982+F991+F1002</f>
        <v>4200</v>
      </c>
    </row>
    <row r="1016" spans="1:7" ht="16.5" customHeight="1">
      <c r="A1016" s="117"/>
      <c r="B1016" s="118"/>
      <c r="C1016" s="118"/>
      <c r="D1016" s="117"/>
      <c r="E1016" s="117"/>
      <c r="F1016" s="117"/>
      <c r="G1016" s="117"/>
    </row>
    <row r="1017" spans="1:7" ht="16.5" customHeight="1">
      <c r="A1017" s="117"/>
      <c r="B1017" s="118"/>
      <c r="C1017" s="118"/>
      <c r="D1017" s="117"/>
      <c r="E1017" s="117"/>
      <c r="F1017" s="117"/>
      <c r="G1017" s="117"/>
    </row>
    <row r="1018" spans="1:7" ht="16.5" customHeight="1">
      <c r="A1018" s="117"/>
      <c r="B1018" s="118"/>
      <c r="C1018" s="118"/>
      <c r="D1018" s="117"/>
      <c r="E1018" s="117"/>
      <c r="F1018" s="117"/>
      <c r="G1018" s="117"/>
    </row>
    <row r="1019" spans="1:6" s="72" customFormat="1" ht="15" customHeight="1">
      <c r="A1019" s="542" t="s">
        <v>610</v>
      </c>
      <c r="B1019" s="542"/>
      <c r="C1019" s="542"/>
      <c r="D1019" s="542"/>
      <c r="E1019" s="542"/>
      <c r="F1019" s="542"/>
    </row>
    <row r="1020" spans="1:6" s="72" customFormat="1" ht="15.75" thickBot="1">
      <c r="A1020" s="67"/>
      <c r="B1020" s="128"/>
      <c r="C1020" s="129"/>
      <c r="D1020" s="129"/>
      <c r="E1020" s="67"/>
      <c r="F1020" s="236" t="s">
        <v>415</v>
      </c>
    </row>
    <row r="1021" spans="1:6" s="72" customFormat="1" ht="15" customHeight="1">
      <c r="A1021" s="543" t="s">
        <v>323</v>
      </c>
      <c r="B1021" s="545" t="s">
        <v>324</v>
      </c>
      <c r="C1021" s="545" t="s">
        <v>325</v>
      </c>
      <c r="D1021" s="547" t="s">
        <v>326</v>
      </c>
      <c r="E1021" s="548"/>
      <c r="F1021" s="551" t="s">
        <v>280</v>
      </c>
    </row>
    <row r="1022" spans="1:6" s="72" customFormat="1" ht="15">
      <c r="A1022" s="544"/>
      <c r="B1022" s="546"/>
      <c r="C1022" s="546"/>
      <c r="D1022" s="549"/>
      <c r="E1022" s="550"/>
      <c r="F1022" s="552"/>
    </row>
    <row r="1023" spans="1:6" s="72" customFormat="1" ht="85.5" customHeight="1" thickBot="1">
      <c r="A1023" s="544"/>
      <c r="B1023" s="546"/>
      <c r="C1023" s="546"/>
      <c r="D1023" s="165" t="s">
        <v>92</v>
      </c>
      <c r="E1023" s="165" t="s">
        <v>93</v>
      </c>
      <c r="F1023" s="552"/>
    </row>
    <row r="1024" spans="1:6" s="72" customFormat="1" ht="15.75" thickBot="1">
      <c r="A1024" s="32"/>
      <c r="B1024" s="31" t="s">
        <v>243</v>
      </c>
      <c r="C1024" s="157" t="s">
        <v>62</v>
      </c>
      <c r="D1024" s="181">
        <f>SUM(D1025:D1032)</f>
        <v>75</v>
      </c>
      <c r="E1024" s="181">
        <f>SUM(E1025:E1032)</f>
        <v>600</v>
      </c>
      <c r="F1024" s="174">
        <f>SUM(F1025:F1032)</f>
        <v>3026.9</v>
      </c>
    </row>
    <row r="1025" spans="1:6" s="72" customFormat="1" ht="18.75" customHeight="1">
      <c r="A1025" s="68">
        <v>1</v>
      </c>
      <c r="B1025" s="345" t="s">
        <v>678</v>
      </c>
      <c r="C1025" s="175" t="s">
        <v>316</v>
      </c>
      <c r="D1025" s="58">
        <f>ROUND(+E1025/8,0)</f>
        <v>10</v>
      </c>
      <c r="E1025" s="155">
        <v>80</v>
      </c>
      <c r="F1025" s="84">
        <f>+ROUND((847.53/21)*D1025,2)</f>
        <v>403.59</v>
      </c>
    </row>
    <row r="1026" spans="1:6" s="72" customFormat="1" ht="21" customHeight="1">
      <c r="A1026" s="68">
        <v>2</v>
      </c>
      <c r="B1026" s="345" t="s">
        <v>678</v>
      </c>
      <c r="C1026" s="85" t="s">
        <v>317</v>
      </c>
      <c r="D1026" s="58">
        <f aca="true" t="shared" si="53" ref="D1026:D1032">ROUND(+E1026/8,0)</f>
        <v>5</v>
      </c>
      <c r="E1026" s="116">
        <v>40</v>
      </c>
      <c r="F1026" s="84">
        <f aca="true" t="shared" si="54" ref="F1026:F1032">+ROUND((847.53/21)*D1026,2)</f>
        <v>201.79</v>
      </c>
    </row>
    <row r="1027" spans="1:6" s="72" customFormat="1" ht="15">
      <c r="A1027" s="99">
        <v>3</v>
      </c>
      <c r="B1027" s="345" t="s">
        <v>678</v>
      </c>
      <c r="C1027" s="85" t="s">
        <v>318</v>
      </c>
      <c r="D1027" s="58">
        <f t="shared" si="53"/>
        <v>10</v>
      </c>
      <c r="E1027" s="116">
        <v>80</v>
      </c>
      <c r="F1027" s="84">
        <f t="shared" si="54"/>
        <v>403.59</v>
      </c>
    </row>
    <row r="1028" spans="1:6" s="72" customFormat="1" ht="15">
      <c r="A1028" s="99">
        <v>4</v>
      </c>
      <c r="B1028" s="345" t="s">
        <v>678</v>
      </c>
      <c r="C1028" s="85" t="s">
        <v>78</v>
      </c>
      <c r="D1028" s="58">
        <f t="shared" si="53"/>
        <v>10</v>
      </c>
      <c r="E1028" s="116">
        <v>80</v>
      </c>
      <c r="F1028" s="84">
        <f t="shared" si="54"/>
        <v>403.59</v>
      </c>
    </row>
    <row r="1029" spans="1:6" s="72" customFormat="1" ht="15">
      <c r="A1029" s="99">
        <v>5</v>
      </c>
      <c r="B1029" s="345" t="s">
        <v>678</v>
      </c>
      <c r="C1029" s="85" t="s">
        <v>79</v>
      </c>
      <c r="D1029" s="58">
        <f t="shared" si="53"/>
        <v>5</v>
      </c>
      <c r="E1029" s="116">
        <v>40</v>
      </c>
      <c r="F1029" s="84">
        <f t="shared" si="54"/>
        <v>201.79</v>
      </c>
    </row>
    <row r="1030" spans="1:6" s="72" customFormat="1" ht="15">
      <c r="A1030" s="99">
        <v>6</v>
      </c>
      <c r="B1030" s="345" t="s">
        <v>678</v>
      </c>
      <c r="C1030" s="85" t="s">
        <v>520</v>
      </c>
      <c r="D1030" s="58">
        <f t="shared" si="53"/>
        <v>5</v>
      </c>
      <c r="E1030" s="116">
        <v>40</v>
      </c>
      <c r="F1030" s="84">
        <f t="shared" si="54"/>
        <v>201.79</v>
      </c>
    </row>
    <row r="1031" spans="1:6" s="72" customFormat="1" ht="15">
      <c r="A1031" s="99">
        <v>7</v>
      </c>
      <c r="B1031" s="345" t="s">
        <v>678</v>
      </c>
      <c r="C1031" s="85" t="s">
        <v>320</v>
      </c>
      <c r="D1031" s="58">
        <f t="shared" si="53"/>
        <v>10</v>
      </c>
      <c r="E1031" s="116">
        <v>80</v>
      </c>
      <c r="F1031" s="84">
        <f t="shared" si="54"/>
        <v>403.59</v>
      </c>
    </row>
    <row r="1032" spans="1:6" s="72" customFormat="1" ht="30.75" thickBot="1">
      <c r="A1032" s="99">
        <v>8</v>
      </c>
      <c r="B1032" s="345" t="s">
        <v>678</v>
      </c>
      <c r="C1032" s="85" t="s">
        <v>681</v>
      </c>
      <c r="D1032" s="58">
        <f t="shared" si="53"/>
        <v>20</v>
      </c>
      <c r="E1032" s="116">
        <v>160</v>
      </c>
      <c r="F1032" s="84">
        <f t="shared" si="54"/>
        <v>807.17</v>
      </c>
    </row>
    <row r="1033" spans="1:6" s="72" customFormat="1" ht="15.75" thickBot="1">
      <c r="A1033" s="32"/>
      <c r="B1033" s="31" t="s">
        <v>45</v>
      </c>
      <c r="C1033" s="157" t="s">
        <v>62</v>
      </c>
      <c r="D1033" s="181">
        <f>SUM(D1034:D1041)</f>
        <v>75</v>
      </c>
      <c r="E1033" s="181">
        <f>SUM(E1034:E1041)</f>
        <v>600</v>
      </c>
      <c r="F1033" s="174">
        <f>SUM(F1034:F1041)</f>
        <v>3026.9</v>
      </c>
    </row>
    <row r="1034" spans="1:6" s="72" customFormat="1" ht="16.5" customHeight="1">
      <c r="A1034" s="99">
        <v>9</v>
      </c>
      <c r="B1034" s="345" t="s">
        <v>678</v>
      </c>
      <c r="C1034" s="175" t="s">
        <v>682</v>
      </c>
      <c r="D1034" s="58">
        <f>ROUND(+E1034/8,0)</f>
        <v>10</v>
      </c>
      <c r="E1034" s="155">
        <v>80</v>
      </c>
      <c r="F1034" s="84">
        <f>+ROUND((847.53/21)*D1034,2)</f>
        <v>403.59</v>
      </c>
    </row>
    <row r="1035" spans="1:6" s="72" customFormat="1" ht="18" customHeight="1">
      <c r="A1035" s="99">
        <v>10</v>
      </c>
      <c r="B1035" s="345" t="s">
        <v>678</v>
      </c>
      <c r="C1035" s="85" t="s">
        <v>683</v>
      </c>
      <c r="D1035" s="58">
        <f aca="true" t="shared" si="55" ref="D1035:D1041">ROUND(+E1035/8,0)</f>
        <v>5</v>
      </c>
      <c r="E1035" s="116">
        <v>40</v>
      </c>
      <c r="F1035" s="84">
        <f aca="true" t="shared" si="56" ref="F1035:F1041">+ROUND((847.53/21)*D1035,2)</f>
        <v>201.79</v>
      </c>
    </row>
    <row r="1036" spans="1:6" s="72" customFormat="1" ht="15.75" customHeight="1">
      <c r="A1036" s="99">
        <v>11</v>
      </c>
      <c r="B1036" s="345" t="s">
        <v>678</v>
      </c>
      <c r="C1036" s="85" t="s">
        <v>684</v>
      </c>
      <c r="D1036" s="58">
        <f t="shared" si="55"/>
        <v>10</v>
      </c>
      <c r="E1036" s="116">
        <v>80</v>
      </c>
      <c r="F1036" s="84">
        <f t="shared" si="56"/>
        <v>403.59</v>
      </c>
    </row>
    <row r="1037" spans="1:6" s="72" customFormat="1" ht="18.75" customHeight="1">
      <c r="A1037" s="99">
        <v>12</v>
      </c>
      <c r="B1037" s="345" t="s">
        <v>678</v>
      </c>
      <c r="C1037" s="85" t="s">
        <v>685</v>
      </c>
      <c r="D1037" s="58">
        <f t="shared" si="55"/>
        <v>10</v>
      </c>
      <c r="E1037" s="116">
        <v>80</v>
      </c>
      <c r="F1037" s="84">
        <f t="shared" si="56"/>
        <v>403.59</v>
      </c>
    </row>
    <row r="1038" spans="1:6" s="72" customFormat="1" ht="15">
      <c r="A1038" s="99">
        <v>13</v>
      </c>
      <c r="B1038" s="345" t="s">
        <v>678</v>
      </c>
      <c r="C1038" s="85" t="s">
        <v>686</v>
      </c>
      <c r="D1038" s="58">
        <f t="shared" si="55"/>
        <v>5</v>
      </c>
      <c r="E1038" s="116">
        <v>40</v>
      </c>
      <c r="F1038" s="84">
        <f t="shared" si="56"/>
        <v>201.79</v>
      </c>
    </row>
    <row r="1039" spans="1:6" s="72" customFormat="1" ht="15">
      <c r="A1039" s="99">
        <v>14</v>
      </c>
      <c r="B1039" s="345" t="s">
        <v>678</v>
      </c>
      <c r="C1039" s="85" t="s">
        <v>679</v>
      </c>
      <c r="D1039" s="58">
        <f t="shared" si="55"/>
        <v>5</v>
      </c>
      <c r="E1039" s="116">
        <v>40</v>
      </c>
      <c r="F1039" s="84">
        <f t="shared" si="56"/>
        <v>201.79</v>
      </c>
    </row>
    <row r="1040" spans="1:6" s="72" customFormat="1" ht="15">
      <c r="A1040" s="99">
        <v>15</v>
      </c>
      <c r="B1040" s="345" t="s">
        <v>678</v>
      </c>
      <c r="C1040" s="85" t="s">
        <v>680</v>
      </c>
      <c r="D1040" s="58">
        <f t="shared" si="55"/>
        <v>10</v>
      </c>
      <c r="E1040" s="116">
        <v>80</v>
      </c>
      <c r="F1040" s="84">
        <f t="shared" si="56"/>
        <v>403.59</v>
      </c>
    </row>
    <row r="1041" spans="1:6" s="72" customFormat="1" ht="15.75" thickBot="1">
      <c r="A1041" s="99">
        <v>16</v>
      </c>
      <c r="B1041" s="345" t="s">
        <v>678</v>
      </c>
      <c r="C1041" s="85" t="s">
        <v>411</v>
      </c>
      <c r="D1041" s="58">
        <f t="shared" si="55"/>
        <v>20</v>
      </c>
      <c r="E1041" s="116">
        <v>160</v>
      </c>
      <c r="F1041" s="84">
        <f t="shared" si="56"/>
        <v>807.17</v>
      </c>
    </row>
    <row r="1042" spans="1:6" s="72" customFormat="1" ht="15.75" thickBot="1">
      <c r="A1042" s="32"/>
      <c r="B1042" s="31" t="s">
        <v>201</v>
      </c>
      <c r="C1042" s="157" t="s">
        <v>62</v>
      </c>
      <c r="D1042" s="181">
        <f>SUM(D1043:D1052)</f>
        <v>75</v>
      </c>
      <c r="E1042" s="181">
        <f>SUM(E1043:E1052)</f>
        <v>600</v>
      </c>
      <c r="F1042" s="174">
        <f>SUM(F1043:F1052)</f>
        <v>3026.9</v>
      </c>
    </row>
    <row r="1043" spans="1:6" s="72" customFormat="1" ht="15">
      <c r="A1043" s="89">
        <v>17</v>
      </c>
      <c r="B1043" s="345" t="s">
        <v>678</v>
      </c>
      <c r="C1043" s="175" t="s">
        <v>412</v>
      </c>
      <c r="D1043" s="58">
        <f>ROUND(+E1043/8,0)</f>
        <v>10</v>
      </c>
      <c r="E1043" s="155">
        <v>80</v>
      </c>
      <c r="F1043" s="84">
        <f>+ROUND((847.53/21)*D1043,2)</f>
        <v>403.59</v>
      </c>
    </row>
    <row r="1044" spans="1:6" s="72" customFormat="1" ht="15">
      <c r="A1044" s="89">
        <v>18</v>
      </c>
      <c r="B1044" s="345" t="s">
        <v>678</v>
      </c>
      <c r="C1044" s="85" t="s">
        <v>413</v>
      </c>
      <c r="D1044" s="58">
        <f aca="true" t="shared" si="57" ref="D1044:D1052">ROUND(+E1044/8,0)</f>
        <v>5</v>
      </c>
      <c r="E1044" s="116">
        <v>40</v>
      </c>
      <c r="F1044" s="84">
        <f aca="true" t="shared" si="58" ref="F1044:F1052">+ROUND((847.53/21)*D1044,2)</f>
        <v>201.79</v>
      </c>
    </row>
    <row r="1045" spans="1:6" s="72" customFormat="1" ht="15">
      <c r="A1045" s="89">
        <v>19</v>
      </c>
      <c r="B1045" s="345" t="s">
        <v>678</v>
      </c>
      <c r="C1045" s="85" t="s">
        <v>414</v>
      </c>
      <c r="D1045" s="58">
        <f t="shared" si="57"/>
        <v>10</v>
      </c>
      <c r="E1045" s="116">
        <v>80</v>
      </c>
      <c r="F1045" s="84">
        <f t="shared" si="58"/>
        <v>403.59</v>
      </c>
    </row>
    <row r="1046" spans="1:6" s="72" customFormat="1" ht="15">
      <c r="A1046" s="89">
        <v>20</v>
      </c>
      <c r="B1046" s="345" t="s">
        <v>678</v>
      </c>
      <c r="C1046" s="85" t="s">
        <v>179</v>
      </c>
      <c r="D1046" s="58">
        <f t="shared" si="57"/>
        <v>10</v>
      </c>
      <c r="E1046" s="116">
        <v>80</v>
      </c>
      <c r="F1046" s="84">
        <f t="shared" si="58"/>
        <v>403.59</v>
      </c>
    </row>
    <row r="1047" spans="1:6" s="72" customFormat="1" ht="15">
      <c r="A1047" s="89">
        <v>21</v>
      </c>
      <c r="B1047" s="345" t="s">
        <v>678</v>
      </c>
      <c r="C1047" s="85" t="s">
        <v>180</v>
      </c>
      <c r="D1047" s="58">
        <f t="shared" si="57"/>
        <v>5</v>
      </c>
      <c r="E1047" s="116">
        <v>40</v>
      </c>
      <c r="F1047" s="84">
        <f t="shared" si="58"/>
        <v>201.79</v>
      </c>
    </row>
    <row r="1048" spans="1:6" s="72" customFormat="1" ht="15">
      <c r="A1048" s="89">
        <v>22</v>
      </c>
      <c r="B1048" s="345" t="s">
        <v>678</v>
      </c>
      <c r="C1048" s="85" t="s">
        <v>181</v>
      </c>
      <c r="D1048" s="58">
        <f t="shared" si="57"/>
        <v>5</v>
      </c>
      <c r="E1048" s="116">
        <v>40</v>
      </c>
      <c r="F1048" s="84">
        <f t="shared" si="58"/>
        <v>201.79</v>
      </c>
    </row>
    <row r="1049" spans="1:6" s="72" customFormat="1" ht="15">
      <c r="A1049" s="89">
        <v>23</v>
      </c>
      <c r="B1049" s="345" t="s">
        <v>678</v>
      </c>
      <c r="C1049" s="85" t="s">
        <v>182</v>
      </c>
      <c r="D1049" s="58">
        <f t="shared" si="57"/>
        <v>10</v>
      </c>
      <c r="E1049" s="116">
        <v>80</v>
      </c>
      <c r="F1049" s="84">
        <f t="shared" si="58"/>
        <v>403.59</v>
      </c>
    </row>
    <row r="1050" spans="1:6" s="72" customFormat="1" ht="15">
      <c r="A1050" s="89">
        <v>24</v>
      </c>
      <c r="B1050" s="345" t="s">
        <v>678</v>
      </c>
      <c r="C1050" s="85" t="s">
        <v>183</v>
      </c>
      <c r="D1050" s="58">
        <f t="shared" si="57"/>
        <v>5</v>
      </c>
      <c r="E1050" s="116">
        <v>40</v>
      </c>
      <c r="F1050" s="84">
        <f t="shared" si="58"/>
        <v>201.79</v>
      </c>
    </row>
    <row r="1051" spans="1:6" s="72" customFormat="1" ht="15">
      <c r="A1051" s="89">
        <v>25</v>
      </c>
      <c r="B1051" s="345" t="s">
        <v>678</v>
      </c>
      <c r="C1051" s="85" t="s">
        <v>184</v>
      </c>
      <c r="D1051" s="58">
        <f t="shared" si="57"/>
        <v>10</v>
      </c>
      <c r="E1051" s="116">
        <v>80</v>
      </c>
      <c r="F1051" s="84">
        <f>+ROUND((847.53/21)*D1051,2)</f>
        <v>403.59</v>
      </c>
    </row>
    <row r="1052" spans="1:6" s="72" customFormat="1" ht="15.75" thickBot="1">
      <c r="A1052" s="89">
        <v>26</v>
      </c>
      <c r="B1052" s="345" t="s">
        <v>678</v>
      </c>
      <c r="C1052" s="85" t="s">
        <v>185</v>
      </c>
      <c r="D1052" s="58">
        <f t="shared" si="57"/>
        <v>5</v>
      </c>
      <c r="E1052" s="116">
        <v>40</v>
      </c>
      <c r="F1052" s="84">
        <f t="shared" si="58"/>
        <v>201.79</v>
      </c>
    </row>
    <row r="1053" spans="1:6" s="72" customFormat="1" ht="15.75" thickBot="1">
      <c r="A1053" s="32"/>
      <c r="B1053" s="31" t="s">
        <v>299</v>
      </c>
      <c r="C1053" s="157" t="s">
        <v>62</v>
      </c>
      <c r="D1053" s="181">
        <f>SUM(D1054:D1065)</f>
        <v>90</v>
      </c>
      <c r="E1053" s="181">
        <f>SUM(E1054:E1065)</f>
        <v>720</v>
      </c>
      <c r="F1053" s="174">
        <f>SUM(F1054:F1065)</f>
        <v>3632.28</v>
      </c>
    </row>
    <row r="1054" spans="1:6" s="72" customFormat="1" ht="15">
      <c r="A1054" s="89">
        <v>27</v>
      </c>
      <c r="B1054" s="345" t="s">
        <v>678</v>
      </c>
      <c r="C1054" s="175" t="s">
        <v>186</v>
      </c>
      <c r="D1054" s="58">
        <f>ROUND(+E1054/8,0)</f>
        <v>10</v>
      </c>
      <c r="E1054" s="155">
        <v>80</v>
      </c>
      <c r="F1054" s="84">
        <f>+ROUND((847.53/21)*D1054,2)</f>
        <v>403.59</v>
      </c>
    </row>
    <row r="1055" spans="1:6" s="72" customFormat="1" ht="15">
      <c r="A1055" s="89">
        <v>28</v>
      </c>
      <c r="B1055" s="345" t="s">
        <v>678</v>
      </c>
      <c r="C1055" s="85" t="s">
        <v>716</v>
      </c>
      <c r="D1055" s="58">
        <f aca="true" t="shared" si="59" ref="D1055:D1065">ROUND(+E1055/8,0)</f>
        <v>5</v>
      </c>
      <c r="E1055" s="116">
        <v>40</v>
      </c>
      <c r="F1055" s="84">
        <f aca="true" t="shared" si="60" ref="F1055:F1065">+ROUND((847.53/21)*D1055,2)</f>
        <v>201.79</v>
      </c>
    </row>
    <row r="1056" spans="1:6" s="72" customFormat="1" ht="15">
      <c r="A1056" s="89">
        <v>29</v>
      </c>
      <c r="B1056" s="345" t="s">
        <v>678</v>
      </c>
      <c r="C1056" s="85" t="s">
        <v>95</v>
      </c>
      <c r="D1056" s="58">
        <f t="shared" si="59"/>
        <v>10</v>
      </c>
      <c r="E1056" s="116">
        <v>80</v>
      </c>
      <c r="F1056" s="84">
        <f t="shared" si="60"/>
        <v>403.59</v>
      </c>
    </row>
    <row r="1057" spans="1:6" s="72" customFormat="1" ht="15">
      <c r="A1057" s="89">
        <v>30</v>
      </c>
      <c r="B1057" s="345" t="s">
        <v>678</v>
      </c>
      <c r="C1057" s="85" t="s">
        <v>96</v>
      </c>
      <c r="D1057" s="58">
        <f t="shared" si="59"/>
        <v>10</v>
      </c>
      <c r="E1057" s="116">
        <v>80</v>
      </c>
      <c r="F1057" s="84">
        <f t="shared" si="60"/>
        <v>403.59</v>
      </c>
    </row>
    <row r="1058" spans="1:6" s="72" customFormat="1" ht="15">
      <c r="A1058" s="89">
        <v>31</v>
      </c>
      <c r="B1058" s="345" t="s">
        <v>678</v>
      </c>
      <c r="C1058" s="85" t="s">
        <v>97</v>
      </c>
      <c r="D1058" s="58">
        <f t="shared" si="59"/>
        <v>5</v>
      </c>
      <c r="E1058" s="116">
        <v>40</v>
      </c>
      <c r="F1058" s="84">
        <f t="shared" si="60"/>
        <v>201.79</v>
      </c>
    </row>
    <row r="1059" spans="1:6" s="72" customFormat="1" ht="15">
      <c r="A1059" s="89">
        <v>32</v>
      </c>
      <c r="B1059" s="345" t="s">
        <v>678</v>
      </c>
      <c r="C1059" s="85" t="s">
        <v>98</v>
      </c>
      <c r="D1059" s="58">
        <f t="shared" si="59"/>
        <v>5</v>
      </c>
      <c r="E1059" s="116">
        <v>40</v>
      </c>
      <c r="F1059" s="84">
        <f t="shared" si="60"/>
        <v>201.79</v>
      </c>
    </row>
    <row r="1060" spans="1:6" s="72" customFormat="1" ht="15">
      <c r="A1060" s="89">
        <v>33</v>
      </c>
      <c r="B1060" s="345" t="s">
        <v>678</v>
      </c>
      <c r="C1060" s="85" t="s">
        <v>99</v>
      </c>
      <c r="D1060" s="58">
        <f t="shared" si="59"/>
        <v>10</v>
      </c>
      <c r="E1060" s="116">
        <v>80</v>
      </c>
      <c r="F1060" s="84">
        <f t="shared" si="60"/>
        <v>403.59</v>
      </c>
    </row>
    <row r="1061" spans="1:6" s="72" customFormat="1" ht="15">
      <c r="A1061" s="89">
        <v>34</v>
      </c>
      <c r="B1061" s="345" t="s">
        <v>678</v>
      </c>
      <c r="C1061" s="85" t="s">
        <v>100</v>
      </c>
      <c r="D1061" s="58">
        <f t="shared" si="59"/>
        <v>5</v>
      </c>
      <c r="E1061" s="116">
        <v>40</v>
      </c>
      <c r="F1061" s="84">
        <f t="shared" si="60"/>
        <v>201.79</v>
      </c>
    </row>
    <row r="1062" spans="1:6" s="72" customFormat="1" ht="15">
      <c r="A1062" s="89">
        <v>35</v>
      </c>
      <c r="B1062" s="345" t="s">
        <v>678</v>
      </c>
      <c r="C1062" s="85" t="s">
        <v>101</v>
      </c>
      <c r="D1062" s="58">
        <f t="shared" si="59"/>
        <v>10</v>
      </c>
      <c r="E1062" s="116">
        <v>80</v>
      </c>
      <c r="F1062" s="84">
        <f>+ROUND((847.53/21)*D1062,2)</f>
        <v>403.59</v>
      </c>
    </row>
    <row r="1063" spans="1:6" s="72" customFormat="1" ht="15">
      <c r="A1063" s="89">
        <v>36</v>
      </c>
      <c r="B1063" s="345" t="s">
        <v>678</v>
      </c>
      <c r="C1063" s="85" t="s">
        <v>486</v>
      </c>
      <c r="D1063" s="58">
        <f t="shared" si="59"/>
        <v>5</v>
      </c>
      <c r="E1063" s="116">
        <v>40</v>
      </c>
      <c r="F1063" s="84">
        <f t="shared" si="60"/>
        <v>201.79</v>
      </c>
    </row>
    <row r="1064" spans="1:6" s="72" customFormat="1" ht="15">
      <c r="A1064" s="89">
        <v>37</v>
      </c>
      <c r="B1064" s="345" t="s">
        <v>678</v>
      </c>
      <c r="C1064" s="85" t="s">
        <v>487</v>
      </c>
      <c r="D1064" s="58">
        <f t="shared" si="59"/>
        <v>10</v>
      </c>
      <c r="E1064" s="116">
        <v>80</v>
      </c>
      <c r="F1064" s="84">
        <f>+ROUND((847.53/21)*D1064,2)</f>
        <v>403.59</v>
      </c>
    </row>
    <row r="1065" spans="1:6" s="72" customFormat="1" ht="15.75" thickBot="1">
      <c r="A1065" s="233">
        <v>38</v>
      </c>
      <c r="B1065" s="346" t="s">
        <v>678</v>
      </c>
      <c r="C1065" s="337" t="s">
        <v>488</v>
      </c>
      <c r="D1065" s="58">
        <f t="shared" si="59"/>
        <v>5</v>
      </c>
      <c r="E1065" s="143">
        <v>40</v>
      </c>
      <c r="F1065" s="84">
        <f t="shared" si="60"/>
        <v>201.79</v>
      </c>
    </row>
    <row r="1066" spans="1:6" s="72" customFormat="1" ht="15.75" thickBot="1">
      <c r="A1066" s="214"/>
      <c r="B1066" s="206"/>
      <c r="C1066" s="206" t="s">
        <v>373</v>
      </c>
      <c r="D1066" s="182">
        <f>+D1024+D1033+D1042+D1053</f>
        <v>315</v>
      </c>
      <c r="E1066" s="182">
        <f>+E1024+E1033+E1042+E1053</f>
        <v>2520</v>
      </c>
      <c r="F1066" s="180">
        <f>+F1024+F1033+F1042+F1053</f>
        <v>12712.980000000001</v>
      </c>
    </row>
    <row r="1067" spans="1:7" ht="16.5" customHeight="1">
      <c r="A1067" s="117"/>
      <c r="B1067" s="118"/>
      <c r="C1067" s="118"/>
      <c r="D1067" s="117"/>
      <c r="E1067" s="117"/>
      <c r="F1067" s="117"/>
      <c r="G1067" s="117"/>
    </row>
    <row r="1068" spans="1:7" ht="16.5" customHeight="1">
      <c r="A1068" s="117"/>
      <c r="B1068" s="118"/>
      <c r="C1068" s="118"/>
      <c r="D1068" s="117"/>
      <c r="E1068" s="117"/>
      <c r="F1068" s="117"/>
      <c r="G1068" s="117"/>
    </row>
    <row r="1069" spans="1:7" ht="16.5" customHeight="1">
      <c r="A1069" s="117"/>
      <c r="B1069" s="118"/>
      <c r="C1069" s="118"/>
      <c r="D1069" s="117"/>
      <c r="E1069" s="117"/>
      <c r="F1069" s="117"/>
      <c r="G1069" s="117"/>
    </row>
    <row r="1070" spans="1:6" s="72" customFormat="1" ht="15" customHeight="1">
      <c r="A1070" s="553" t="s">
        <v>173</v>
      </c>
      <c r="B1070" s="553"/>
      <c r="C1070" s="553"/>
      <c r="D1070" s="553"/>
      <c r="E1070" s="553"/>
      <c r="F1070" s="553"/>
    </row>
    <row r="1071" spans="4:5" s="72" customFormat="1" ht="15.75" thickBot="1">
      <c r="D1071" s="119"/>
      <c r="E1071" s="119"/>
    </row>
    <row r="1072" spans="1:6" s="72" customFormat="1" ht="15" customHeight="1">
      <c r="A1072" s="554" t="s">
        <v>323</v>
      </c>
      <c r="B1072" s="556" t="s">
        <v>324</v>
      </c>
      <c r="C1072" s="556" t="s">
        <v>325</v>
      </c>
      <c r="D1072" s="556" t="s">
        <v>326</v>
      </c>
      <c r="E1072" s="556"/>
      <c r="F1072" s="540" t="s">
        <v>280</v>
      </c>
    </row>
    <row r="1073" spans="1:6" s="72" customFormat="1" ht="15">
      <c r="A1073" s="555"/>
      <c r="B1073" s="557"/>
      <c r="C1073" s="557"/>
      <c r="D1073" s="557"/>
      <c r="E1073" s="557"/>
      <c r="F1073" s="541"/>
    </row>
    <row r="1074" spans="1:6" s="72" customFormat="1" ht="84.75" customHeight="1">
      <c r="A1074" s="555"/>
      <c r="B1074" s="557"/>
      <c r="C1074" s="557"/>
      <c r="D1074" s="65" t="s">
        <v>92</v>
      </c>
      <c r="E1074" s="65" t="s">
        <v>93</v>
      </c>
      <c r="F1074" s="541"/>
    </row>
    <row r="1075" spans="1:7" s="72" customFormat="1" ht="15">
      <c r="A1075" s="32"/>
      <c r="B1075" s="31" t="s">
        <v>243</v>
      </c>
      <c r="C1075" s="23"/>
      <c r="D1075" s="24">
        <f>SUM(D1076:D1077)</f>
        <v>5</v>
      </c>
      <c r="E1075" s="24">
        <f>SUM(E1076:E1077)</f>
        <v>40</v>
      </c>
      <c r="F1075" s="25">
        <f>SUM(F1076:F1077)</f>
        <v>66.67</v>
      </c>
      <c r="G1075" s="120"/>
    </row>
    <row r="1076" spans="1:7" s="72" customFormat="1" ht="150">
      <c r="A1076" s="89">
        <v>1</v>
      </c>
      <c r="B1076" s="114" t="s">
        <v>678</v>
      </c>
      <c r="C1076" s="114" t="s">
        <v>171</v>
      </c>
      <c r="D1076" s="58">
        <f aca="true" t="shared" si="61" ref="D1076:D1091">ROUND(+E1076/8,0)</f>
        <v>3</v>
      </c>
      <c r="E1076" s="65">
        <v>24</v>
      </c>
      <c r="F1076" s="87">
        <f>+ROUND((280/21)*D1076,2)</f>
        <v>40</v>
      </c>
      <c r="G1076" s="120"/>
    </row>
    <row r="1077" spans="1:7" s="72" customFormat="1" ht="120">
      <c r="A1077" s="89">
        <v>2</v>
      </c>
      <c r="B1077" s="114" t="s">
        <v>678</v>
      </c>
      <c r="C1077" s="114" t="s">
        <v>172</v>
      </c>
      <c r="D1077" s="58">
        <f t="shared" si="61"/>
        <v>2</v>
      </c>
      <c r="E1077" s="86">
        <v>16</v>
      </c>
      <c r="F1077" s="87">
        <f>+ROUND((280/21)*D1077,2)</f>
        <v>26.67</v>
      </c>
      <c r="G1077" s="120"/>
    </row>
    <row r="1078" spans="1:6" s="72" customFormat="1" ht="15">
      <c r="A1078" s="32"/>
      <c r="B1078" s="31" t="s">
        <v>45</v>
      </c>
      <c r="C1078" s="23"/>
      <c r="D1078" s="24">
        <f>SUM(D1079:D1081)</f>
        <v>7</v>
      </c>
      <c r="E1078" s="24">
        <f>SUM(E1079:E1081)</f>
        <v>50</v>
      </c>
      <c r="F1078" s="25">
        <f>SUM(F1079:F1081)</f>
        <v>93.34</v>
      </c>
    </row>
    <row r="1079" spans="1:6" s="72" customFormat="1" ht="45">
      <c r="A1079" s="89">
        <v>3</v>
      </c>
      <c r="B1079" s="114" t="s">
        <v>678</v>
      </c>
      <c r="C1079" s="114" t="s">
        <v>174</v>
      </c>
      <c r="D1079" s="58">
        <f t="shared" si="61"/>
        <v>2</v>
      </c>
      <c r="E1079" s="65">
        <v>14</v>
      </c>
      <c r="F1079" s="87">
        <f>+ROUND((280/21)*D1079,2)</f>
        <v>26.67</v>
      </c>
    </row>
    <row r="1080" spans="1:6" s="72" customFormat="1" ht="60">
      <c r="A1080" s="89">
        <v>4</v>
      </c>
      <c r="B1080" s="114" t="s">
        <v>678</v>
      </c>
      <c r="C1080" s="114" t="s">
        <v>175</v>
      </c>
      <c r="D1080" s="58">
        <f t="shared" si="61"/>
        <v>2</v>
      </c>
      <c r="E1080" s="65">
        <v>16</v>
      </c>
      <c r="F1080" s="87">
        <f>+ROUND((280/21)*D1080,2)</f>
        <v>26.67</v>
      </c>
    </row>
    <row r="1081" spans="1:6" s="72" customFormat="1" ht="75">
      <c r="A1081" s="89">
        <v>5</v>
      </c>
      <c r="B1081" s="114" t="s">
        <v>678</v>
      </c>
      <c r="C1081" s="114" t="s">
        <v>176</v>
      </c>
      <c r="D1081" s="58">
        <f t="shared" si="61"/>
        <v>3</v>
      </c>
      <c r="E1081" s="65">
        <v>20</v>
      </c>
      <c r="F1081" s="87">
        <f>+ROUND((280/21)*D1081,2)</f>
        <v>40</v>
      </c>
    </row>
    <row r="1082" spans="1:6" s="72" customFormat="1" ht="15">
      <c r="A1082" s="32"/>
      <c r="B1082" s="31" t="s">
        <v>201</v>
      </c>
      <c r="C1082" s="23"/>
      <c r="D1082" s="24">
        <f>SUM(D1083:D1083)</f>
        <v>3</v>
      </c>
      <c r="E1082" s="24">
        <f>SUM(E1083:E1083)</f>
        <v>26</v>
      </c>
      <c r="F1082" s="25">
        <f>SUM(F1083:F1083)</f>
        <v>40</v>
      </c>
    </row>
    <row r="1083" spans="1:6" s="72" customFormat="1" ht="165">
      <c r="A1083" s="89">
        <v>6</v>
      </c>
      <c r="B1083" s="114" t="s">
        <v>678</v>
      </c>
      <c r="C1083" s="114" t="s">
        <v>146</v>
      </c>
      <c r="D1083" s="58">
        <f t="shared" si="61"/>
        <v>3</v>
      </c>
      <c r="E1083" s="86">
        <v>26</v>
      </c>
      <c r="F1083" s="87">
        <f>+ROUND((280/21)*D1083,2)</f>
        <v>40</v>
      </c>
    </row>
    <row r="1084" spans="1:6" s="72" customFormat="1" ht="15">
      <c r="A1084" s="32"/>
      <c r="B1084" s="31" t="s">
        <v>299</v>
      </c>
      <c r="C1084" s="23"/>
      <c r="D1084" s="348">
        <f>SUM(D1085:D1087)</f>
        <v>10</v>
      </c>
      <c r="E1084" s="348">
        <f>SUM(E1085:E1087)</f>
        <v>70</v>
      </c>
      <c r="F1084" s="25">
        <f>SUM(F1085:F1087)</f>
        <v>133.34</v>
      </c>
    </row>
    <row r="1085" spans="1:6" s="72" customFormat="1" ht="90">
      <c r="A1085" s="89">
        <v>7</v>
      </c>
      <c r="B1085" s="114" t="s">
        <v>678</v>
      </c>
      <c r="C1085" s="115" t="s">
        <v>147</v>
      </c>
      <c r="D1085" s="58">
        <f t="shared" si="61"/>
        <v>3</v>
      </c>
      <c r="E1085" s="104">
        <v>22</v>
      </c>
      <c r="F1085" s="106">
        <f>+ROUND((280/21)*D1085,2)</f>
        <v>40</v>
      </c>
    </row>
    <row r="1086" spans="1:6" s="72" customFormat="1" ht="75">
      <c r="A1086" s="99">
        <v>8</v>
      </c>
      <c r="B1086" s="114" t="s">
        <v>678</v>
      </c>
      <c r="C1086" s="115" t="s">
        <v>148</v>
      </c>
      <c r="D1086" s="58">
        <f t="shared" si="61"/>
        <v>2</v>
      </c>
      <c r="E1086" s="104">
        <v>12</v>
      </c>
      <c r="F1086" s="106">
        <f>+ROUND((280/21)*D1086,2)</f>
        <v>26.67</v>
      </c>
    </row>
    <row r="1087" spans="1:6" s="72" customFormat="1" ht="135">
      <c r="A1087" s="99">
        <v>9</v>
      </c>
      <c r="B1087" s="114" t="s">
        <v>678</v>
      </c>
      <c r="C1087" s="114" t="s">
        <v>149</v>
      </c>
      <c r="D1087" s="58">
        <f t="shared" si="61"/>
        <v>5</v>
      </c>
      <c r="E1087" s="86">
        <v>36</v>
      </c>
      <c r="F1087" s="87">
        <f>+ROUND((280/21)*D1087,2)</f>
        <v>66.67</v>
      </c>
    </row>
    <row r="1088" spans="1:6" s="72" customFormat="1" ht="15">
      <c r="A1088" s="32"/>
      <c r="B1088" s="60" t="s">
        <v>449</v>
      </c>
      <c r="C1088" s="23"/>
      <c r="D1088" s="24">
        <f>SUM(D1089:D1091)</f>
        <v>7</v>
      </c>
      <c r="E1088" s="24">
        <f>SUM(E1089:E1091)</f>
        <v>56</v>
      </c>
      <c r="F1088" s="25">
        <f>SUM(F1089:F1091)</f>
        <v>93.34</v>
      </c>
    </row>
    <row r="1089" spans="1:6" s="72" customFormat="1" ht="105">
      <c r="A1089" s="89">
        <v>10</v>
      </c>
      <c r="B1089" s="114" t="s">
        <v>678</v>
      </c>
      <c r="C1089" s="114" t="s">
        <v>150</v>
      </c>
      <c r="D1089" s="58">
        <f t="shared" si="61"/>
        <v>3</v>
      </c>
      <c r="E1089" s="86">
        <v>26</v>
      </c>
      <c r="F1089" s="87">
        <f>+ROUND((280/21)*D1089,2)</f>
        <v>40</v>
      </c>
    </row>
    <row r="1090" spans="1:6" s="72" customFormat="1" ht="75">
      <c r="A1090" s="89">
        <v>11</v>
      </c>
      <c r="B1090" s="114" t="s">
        <v>678</v>
      </c>
      <c r="C1090" s="114" t="s">
        <v>151</v>
      </c>
      <c r="D1090" s="58">
        <f t="shared" si="61"/>
        <v>2</v>
      </c>
      <c r="E1090" s="86">
        <v>16</v>
      </c>
      <c r="F1090" s="87">
        <f>+ROUND((280/21)*D1090,2)</f>
        <v>26.67</v>
      </c>
    </row>
    <row r="1091" spans="1:6" s="72" customFormat="1" ht="60.75" thickBot="1">
      <c r="A1091" s="233">
        <v>12</v>
      </c>
      <c r="B1091" s="234" t="s">
        <v>678</v>
      </c>
      <c r="C1091" s="234" t="s">
        <v>152</v>
      </c>
      <c r="D1091" s="340">
        <f t="shared" si="61"/>
        <v>2</v>
      </c>
      <c r="E1091" s="336">
        <v>14</v>
      </c>
      <c r="F1091" s="144">
        <f>+ROUND((280/21)*D1091,2)</f>
        <v>26.67</v>
      </c>
    </row>
    <row r="1092" spans="1:6" s="72" customFormat="1" ht="15.75" thickBot="1">
      <c r="A1092" s="214"/>
      <c r="B1092" s="206"/>
      <c r="C1092" s="206" t="s">
        <v>373</v>
      </c>
      <c r="D1092" s="182">
        <f>+D1075+D1078+D1082+D1084+D1088</f>
        <v>32</v>
      </c>
      <c r="E1092" s="182">
        <f>+E1075+E1078+E1082+E1084+E1088</f>
        <v>242</v>
      </c>
      <c r="F1092" s="180">
        <f>+F1075+F1078+F1082+F1084+F1088</f>
        <v>426.69000000000005</v>
      </c>
    </row>
    <row r="1093" spans="4:5" s="72" customFormat="1" ht="15">
      <c r="D1093" s="119"/>
      <c r="E1093" s="119"/>
    </row>
    <row r="1094" spans="1:7" ht="16.5" customHeight="1">
      <c r="A1094" s="117"/>
      <c r="B1094" s="118"/>
      <c r="C1094" s="118"/>
      <c r="D1094" s="117"/>
      <c r="E1094" s="117"/>
      <c r="F1094" s="117"/>
      <c r="G1094" s="117"/>
    </row>
    <row r="1095" spans="1:6" s="72" customFormat="1" ht="15" customHeight="1">
      <c r="A1095" s="542" t="s">
        <v>153</v>
      </c>
      <c r="B1095" s="542"/>
      <c r="C1095" s="542"/>
      <c r="D1095" s="542"/>
      <c r="E1095" s="542"/>
      <c r="F1095" s="542"/>
    </row>
    <row r="1096" spans="1:6" s="72" customFormat="1" ht="15.75" thickBot="1">
      <c r="A1096" s="67"/>
      <c r="B1096" s="128"/>
      <c r="C1096" s="129"/>
      <c r="D1096" s="129"/>
      <c r="E1096" s="67"/>
      <c r="F1096" s="128"/>
    </row>
    <row r="1097" spans="1:6" s="72" customFormat="1" ht="15" customHeight="1">
      <c r="A1097" s="543" t="s">
        <v>323</v>
      </c>
      <c r="B1097" s="545" t="s">
        <v>324</v>
      </c>
      <c r="C1097" s="545" t="s">
        <v>325</v>
      </c>
      <c r="D1097" s="547" t="s">
        <v>326</v>
      </c>
      <c r="E1097" s="548"/>
      <c r="F1097" s="551" t="s">
        <v>280</v>
      </c>
    </row>
    <row r="1098" spans="1:6" s="72" customFormat="1" ht="15">
      <c r="A1098" s="544"/>
      <c r="B1098" s="546"/>
      <c r="C1098" s="546"/>
      <c r="D1098" s="549"/>
      <c r="E1098" s="550"/>
      <c r="F1098" s="552"/>
    </row>
    <row r="1099" spans="1:6" s="72" customFormat="1" ht="98.25" customHeight="1" thickBot="1">
      <c r="A1099" s="544"/>
      <c r="B1099" s="546"/>
      <c r="C1099" s="546"/>
      <c r="D1099" s="165" t="s">
        <v>92</v>
      </c>
      <c r="E1099" s="165" t="s">
        <v>93</v>
      </c>
      <c r="F1099" s="552"/>
    </row>
    <row r="1100" spans="1:6" s="72" customFormat="1" ht="15.75" thickBot="1">
      <c r="A1100" s="347"/>
      <c r="B1100" s="347" t="s">
        <v>243</v>
      </c>
      <c r="C1100" s="157" t="s">
        <v>62</v>
      </c>
      <c r="D1100" s="181">
        <f>SUM(D1101:D1102)</f>
        <v>45</v>
      </c>
      <c r="E1100" s="181">
        <f>SUM(E1101:E1102)</f>
        <v>360</v>
      </c>
      <c r="F1100" s="174">
        <f>SUM(F1101:F1102)</f>
        <v>600</v>
      </c>
    </row>
    <row r="1101" spans="1:6" s="72" customFormat="1" ht="15">
      <c r="A1101" s="163">
        <v>1</v>
      </c>
      <c r="B1101" s="83" t="s">
        <v>678</v>
      </c>
      <c r="C1101" s="175" t="s">
        <v>370</v>
      </c>
      <c r="D1101" s="58">
        <f>ROUND(+E1101/8,0)</f>
        <v>30</v>
      </c>
      <c r="E1101" s="349">
        <v>240</v>
      </c>
      <c r="F1101" s="87">
        <f>+ROUND((280/21)*D1101,2)</f>
        <v>400</v>
      </c>
    </row>
    <row r="1102" spans="1:6" s="72" customFormat="1" ht="15.75" thickBot="1">
      <c r="A1102" s="68">
        <v>2</v>
      </c>
      <c r="B1102" s="86" t="s">
        <v>678</v>
      </c>
      <c r="C1102" s="85" t="s">
        <v>371</v>
      </c>
      <c r="D1102" s="58">
        <f>ROUND(+E1102/8,0)</f>
        <v>15</v>
      </c>
      <c r="E1102" s="130">
        <v>120</v>
      </c>
      <c r="F1102" s="87">
        <f>+ROUND((280/21)*D1102,2)</f>
        <v>200</v>
      </c>
    </row>
    <row r="1103" spans="1:6" s="72" customFormat="1" ht="15.75" thickBot="1">
      <c r="A1103" s="347"/>
      <c r="B1103" s="347" t="s">
        <v>246</v>
      </c>
      <c r="C1103" s="157" t="s">
        <v>62</v>
      </c>
      <c r="D1103" s="181">
        <f>SUM(D1104:D1111)</f>
        <v>62</v>
      </c>
      <c r="E1103" s="181">
        <f>SUM(E1104:E1111)</f>
        <v>490</v>
      </c>
      <c r="F1103" s="174">
        <f>SUM(F1104:F1111)</f>
        <v>826.6699999999998</v>
      </c>
    </row>
    <row r="1104" spans="1:6" s="72" customFormat="1" ht="15">
      <c r="A1104" s="98">
        <v>3</v>
      </c>
      <c r="B1104" s="83" t="s">
        <v>678</v>
      </c>
      <c r="C1104" s="175" t="s">
        <v>378</v>
      </c>
      <c r="D1104" s="58">
        <f aca="true" t="shared" si="62" ref="D1104:D1122">ROUND(+E1104/8,0)</f>
        <v>3</v>
      </c>
      <c r="E1104" s="155">
        <v>20</v>
      </c>
      <c r="F1104" s="87">
        <f>+ROUND((280/21)*D1104,2)</f>
        <v>40</v>
      </c>
    </row>
    <row r="1105" spans="1:6" s="72" customFormat="1" ht="15">
      <c r="A1105" s="99">
        <v>4</v>
      </c>
      <c r="B1105" s="86" t="s">
        <v>678</v>
      </c>
      <c r="C1105" s="85" t="s">
        <v>379</v>
      </c>
      <c r="D1105" s="58">
        <f t="shared" si="62"/>
        <v>4</v>
      </c>
      <c r="E1105" s="116">
        <v>30</v>
      </c>
      <c r="F1105" s="87">
        <f aca="true" t="shared" si="63" ref="F1105:F1111">+ROUND((280/21)*D1105,2)</f>
        <v>53.33</v>
      </c>
    </row>
    <row r="1106" spans="1:6" s="72" customFormat="1" ht="15">
      <c r="A1106" s="98">
        <v>5</v>
      </c>
      <c r="B1106" s="86" t="s">
        <v>678</v>
      </c>
      <c r="C1106" s="85" t="s">
        <v>301</v>
      </c>
      <c r="D1106" s="58">
        <f t="shared" si="62"/>
        <v>1</v>
      </c>
      <c r="E1106" s="116">
        <v>5</v>
      </c>
      <c r="F1106" s="87">
        <f t="shared" si="63"/>
        <v>13.33</v>
      </c>
    </row>
    <row r="1107" spans="1:6" s="72" customFormat="1" ht="15">
      <c r="A1107" s="99">
        <v>6</v>
      </c>
      <c r="B1107" s="86" t="s">
        <v>678</v>
      </c>
      <c r="C1107" s="85" t="s">
        <v>302</v>
      </c>
      <c r="D1107" s="58">
        <f t="shared" si="62"/>
        <v>1</v>
      </c>
      <c r="E1107" s="116">
        <v>5</v>
      </c>
      <c r="F1107" s="87">
        <f t="shared" si="63"/>
        <v>13.33</v>
      </c>
    </row>
    <row r="1108" spans="1:6" s="72" customFormat="1" ht="15">
      <c r="A1108" s="98">
        <v>7</v>
      </c>
      <c r="B1108" s="86" t="s">
        <v>678</v>
      </c>
      <c r="C1108" s="85" t="s">
        <v>303</v>
      </c>
      <c r="D1108" s="58">
        <f t="shared" si="62"/>
        <v>11</v>
      </c>
      <c r="E1108" s="116">
        <v>90</v>
      </c>
      <c r="F1108" s="87">
        <f t="shared" si="63"/>
        <v>146.67</v>
      </c>
    </row>
    <row r="1109" spans="1:6" s="72" customFormat="1" ht="15">
      <c r="A1109" s="99">
        <v>8</v>
      </c>
      <c r="B1109" s="86" t="s">
        <v>678</v>
      </c>
      <c r="C1109" s="85" t="s">
        <v>304</v>
      </c>
      <c r="D1109" s="58">
        <f t="shared" si="62"/>
        <v>11</v>
      </c>
      <c r="E1109" s="116">
        <v>90</v>
      </c>
      <c r="F1109" s="87">
        <f t="shared" si="63"/>
        <v>146.67</v>
      </c>
    </row>
    <row r="1110" spans="1:6" s="72" customFormat="1" ht="15">
      <c r="A1110" s="98">
        <v>9</v>
      </c>
      <c r="B1110" s="86" t="s">
        <v>678</v>
      </c>
      <c r="C1110" s="85" t="s">
        <v>305</v>
      </c>
      <c r="D1110" s="58">
        <f t="shared" si="62"/>
        <v>11</v>
      </c>
      <c r="E1110" s="116">
        <v>90</v>
      </c>
      <c r="F1110" s="87">
        <f t="shared" si="63"/>
        <v>146.67</v>
      </c>
    </row>
    <row r="1111" spans="1:6" s="72" customFormat="1" ht="15.75" thickBot="1">
      <c r="A1111" s="99">
        <v>10</v>
      </c>
      <c r="B1111" s="86" t="s">
        <v>678</v>
      </c>
      <c r="C1111" s="85" t="s">
        <v>306</v>
      </c>
      <c r="D1111" s="58">
        <f t="shared" si="62"/>
        <v>20</v>
      </c>
      <c r="E1111" s="116">
        <v>160</v>
      </c>
      <c r="F1111" s="87">
        <f t="shared" si="63"/>
        <v>266.67</v>
      </c>
    </row>
    <row r="1112" spans="1:6" s="72" customFormat="1" ht="15.75" thickBot="1">
      <c r="A1112" s="347"/>
      <c r="B1112" s="347" t="s">
        <v>201</v>
      </c>
      <c r="C1112" s="157" t="s">
        <v>62</v>
      </c>
      <c r="D1112" s="181">
        <f>SUM(D1113:D1116)</f>
        <v>61</v>
      </c>
      <c r="E1112" s="181">
        <f>SUM(E1113:E1116)</f>
        <v>490</v>
      </c>
      <c r="F1112" s="174">
        <f>SUM(F1113:F1116)</f>
        <v>813.3399999999999</v>
      </c>
    </row>
    <row r="1113" spans="1:6" s="72" customFormat="1" ht="15">
      <c r="A1113" s="98">
        <v>11</v>
      </c>
      <c r="B1113" s="83" t="s">
        <v>678</v>
      </c>
      <c r="C1113" s="175" t="s">
        <v>307</v>
      </c>
      <c r="D1113" s="58">
        <f t="shared" si="62"/>
        <v>15</v>
      </c>
      <c r="E1113" s="349">
        <v>120</v>
      </c>
      <c r="F1113" s="87">
        <f>+ROUND((280/21)*D1113,2)</f>
        <v>200</v>
      </c>
    </row>
    <row r="1114" spans="1:6" s="72" customFormat="1" ht="15">
      <c r="A1114" s="99">
        <v>12</v>
      </c>
      <c r="B1114" s="86" t="s">
        <v>678</v>
      </c>
      <c r="C1114" s="85" t="s">
        <v>308</v>
      </c>
      <c r="D1114" s="58">
        <f t="shared" si="62"/>
        <v>15</v>
      </c>
      <c r="E1114" s="130">
        <v>120</v>
      </c>
      <c r="F1114" s="87">
        <f>+ROUND((280/21)*D1114,2)</f>
        <v>200</v>
      </c>
    </row>
    <row r="1115" spans="1:6" s="72" customFormat="1" ht="15">
      <c r="A1115" s="99">
        <v>13</v>
      </c>
      <c r="B1115" s="86" t="s">
        <v>678</v>
      </c>
      <c r="C1115" s="85" t="s">
        <v>309</v>
      </c>
      <c r="D1115" s="58">
        <f t="shared" si="62"/>
        <v>11</v>
      </c>
      <c r="E1115" s="130">
        <v>90</v>
      </c>
      <c r="F1115" s="87">
        <f>+ROUND((280/21)*D1115,2)</f>
        <v>146.67</v>
      </c>
    </row>
    <row r="1116" spans="1:6" s="72" customFormat="1" ht="15.75" thickBot="1">
      <c r="A1116" s="99">
        <v>14</v>
      </c>
      <c r="B1116" s="86" t="s">
        <v>678</v>
      </c>
      <c r="C1116" s="85" t="s">
        <v>310</v>
      </c>
      <c r="D1116" s="58">
        <f t="shared" si="62"/>
        <v>20</v>
      </c>
      <c r="E1116" s="130">
        <v>160</v>
      </c>
      <c r="F1116" s="87">
        <f>+ROUND((280/21)*D1116,2)</f>
        <v>266.67</v>
      </c>
    </row>
    <row r="1117" spans="1:6" s="72" customFormat="1" ht="15.75" thickBot="1">
      <c r="A1117" s="200"/>
      <c r="B1117" s="200" t="s">
        <v>299</v>
      </c>
      <c r="C1117" s="157" t="s">
        <v>62</v>
      </c>
      <c r="D1117" s="181">
        <f>SUM(D1118:D1122)</f>
        <v>46</v>
      </c>
      <c r="E1117" s="181">
        <f>SUM(E1118:E1122)</f>
        <v>360</v>
      </c>
      <c r="F1117" s="174">
        <f>SUM(F1118:F1122)</f>
        <v>613.35</v>
      </c>
    </row>
    <row r="1118" spans="1:6" s="72" customFormat="1" ht="15">
      <c r="A1118" s="197">
        <v>15</v>
      </c>
      <c r="B1118" s="83" t="s">
        <v>678</v>
      </c>
      <c r="C1118" s="175" t="s">
        <v>311</v>
      </c>
      <c r="D1118" s="58">
        <f t="shared" si="62"/>
        <v>11</v>
      </c>
      <c r="E1118" s="323">
        <v>90</v>
      </c>
      <c r="F1118" s="87">
        <f>+ROUND((280/21)*D1118,2)</f>
        <v>146.67</v>
      </c>
    </row>
    <row r="1119" spans="1:6" s="72" customFormat="1" ht="15">
      <c r="A1119" s="89">
        <v>16</v>
      </c>
      <c r="B1119" s="86" t="s">
        <v>678</v>
      </c>
      <c r="C1119" s="85" t="s">
        <v>312</v>
      </c>
      <c r="D1119" s="58">
        <f t="shared" si="62"/>
        <v>11</v>
      </c>
      <c r="E1119" s="142">
        <v>90</v>
      </c>
      <c r="F1119" s="87">
        <f>+ROUND((280/21)*D1119,2)</f>
        <v>146.67</v>
      </c>
    </row>
    <row r="1120" spans="1:6" s="72" customFormat="1" ht="15">
      <c r="A1120" s="89">
        <v>17</v>
      </c>
      <c r="B1120" s="86" t="s">
        <v>678</v>
      </c>
      <c r="C1120" s="85" t="s">
        <v>313</v>
      </c>
      <c r="D1120" s="58">
        <f t="shared" si="62"/>
        <v>8</v>
      </c>
      <c r="E1120" s="142">
        <v>60</v>
      </c>
      <c r="F1120" s="87">
        <f>+ROUND((280/21)*D1120,2)</f>
        <v>106.67</v>
      </c>
    </row>
    <row r="1121" spans="1:6" s="72" customFormat="1" ht="15">
      <c r="A1121" s="89">
        <v>18</v>
      </c>
      <c r="B1121" s="86" t="s">
        <v>678</v>
      </c>
      <c r="C1121" s="85" t="s">
        <v>314</v>
      </c>
      <c r="D1121" s="58">
        <f t="shared" si="62"/>
        <v>8</v>
      </c>
      <c r="E1121" s="142">
        <v>60</v>
      </c>
      <c r="F1121" s="87">
        <f>+ROUND((280/21)*D1121,2)</f>
        <v>106.67</v>
      </c>
    </row>
    <row r="1122" spans="1:6" s="72" customFormat="1" ht="15.75" thickBot="1">
      <c r="A1122" s="233">
        <v>19</v>
      </c>
      <c r="B1122" s="336" t="s">
        <v>678</v>
      </c>
      <c r="C1122" s="337" t="s">
        <v>315</v>
      </c>
      <c r="D1122" s="58">
        <f t="shared" si="62"/>
        <v>8</v>
      </c>
      <c r="E1122" s="350">
        <v>60</v>
      </c>
      <c r="F1122" s="87">
        <f>+ROUND((280/21)*D1122,2)</f>
        <v>106.67</v>
      </c>
    </row>
    <row r="1123" spans="1:6" s="72" customFormat="1" ht="15.75" thickBot="1">
      <c r="A1123" s="214"/>
      <c r="B1123" s="206"/>
      <c r="C1123" s="206" t="s">
        <v>373</v>
      </c>
      <c r="D1123" s="182">
        <f>+D1100+D1103+D1112+D1117</f>
        <v>214</v>
      </c>
      <c r="E1123" s="182">
        <f>+E1100+E1103+E1112+E1117</f>
        <v>1700</v>
      </c>
      <c r="F1123" s="180">
        <f>+F1100+F1103+F1112+F1117</f>
        <v>2853.3599999999997</v>
      </c>
    </row>
    <row r="1124" spans="1:6" s="120" customFormat="1" ht="15">
      <c r="A1124" s="274"/>
      <c r="B1124" s="275"/>
      <c r="C1124" s="277"/>
      <c r="D1124" s="276"/>
      <c r="E1124" s="276"/>
      <c r="F1124" s="277"/>
    </row>
    <row r="1125" spans="1:6" s="120" customFormat="1" ht="15">
      <c r="A1125" s="274"/>
      <c r="B1125" s="275"/>
      <c r="C1125" s="277"/>
      <c r="D1125" s="276"/>
      <c r="E1125" s="276"/>
      <c r="F1125" s="277"/>
    </row>
    <row r="1126" spans="1:6" s="120" customFormat="1" ht="15">
      <c r="A1126" s="274"/>
      <c r="B1126" s="275"/>
      <c r="C1126" s="277"/>
      <c r="D1126" s="276"/>
      <c r="E1126" s="276"/>
      <c r="F1126" s="277"/>
    </row>
    <row r="1127" spans="1:6" s="72" customFormat="1" ht="15" customHeight="1">
      <c r="A1127" s="553" t="s">
        <v>609</v>
      </c>
      <c r="B1127" s="553"/>
      <c r="C1127" s="553"/>
      <c r="D1127" s="553"/>
      <c r="E1127" s="553"/>
      <c r="F1127" s="553"/>
    </row>
    <row r="1128" s="72" customFormat="1" ht="15.75" thickBot="1"/>
    <row r="1129" spans="1:6" s="72" customFormat="1" ht="15" customHeight="1">
      <c r="A1129" s="554" t="s">
        <v>323</v>
      </c>
      <c r="B1129" s="556" t="s">
        <v>324</v>
      </c>
      <c r="C1129" s="556" t="s">
        <v>325</v>
      </c>
      <c r="D1129" s="556" t="s">
        <v>326</v>
      </c>
      <c r="E1129" s="556"/>
      <c r="F1129" s="540" t="s">
        <v>298</v>
      </c>
    </row>
    <row r="1130" spans="1:6" s="72" customFormat="1" ht="15">
      <c r="A1130" s="555"/>
      <c r="B1130" s="557"/>
      <c r="C1130" s="557"/>
      <c r="D1130" s="557"/>
      <c r="E1130" s="557"/>
      <c r="F1130" s="541"/>
    </row>
    <row r="1131" spans="1:6" s="72" customFormat="1" ht="90" customHeight="1">
      <c r="A1131" s="555"/>
      <c r="B1131" s="557"/>
      <c r="C1131" s="557"/>
      <c r="D1131" s="65" t="s">
        <v>92</v>
      </c>
      <c r="E1131" s="65" t="s">
        <v>93</v>
      </c>
      <c r="F1131" s="541"/>
    </row>
    <row r="1132" spans="1:6" s="72" customFormat="1" ht="15">
      <c r="A1132" s="32"/>
      <c r="B1132" s="31" t="s">
        <v>243</v>
      </c>
      <c r="C1132" s="23"/>
      <c r="D1132" s="24">
        <f>SUM(D1133:D1134)</f>
        <v>12</v>
      </c>
      <c r="E1132" s="24">
        <f>SUM(E1133:E1134)</f>
        <v>92</v>
      </c>
      <c r="F1132" s="57">
        <f>SUM(F1133:F1134)</f>
        <v>160</v>
      </c>
    </row>
    <row r="1133" spans="1:6" s="72" customFormat="1" ht="15">
      <c r="A1133" s="63">
        <v>1</v>
      </c>
      <c r="B1133" s="114" t="s">
        <v>678</v>
      </c>
      <c r="C1133" s="114" t="s">
        <v>244</v>
      </c>
      <c r="D1133" s="58">
        <f>ROUND(+E1133/8,0)</f>
        <v>5</v>
      </c>
      <c r="E1133" s="116">
        <v>36</v>
      </c>
      <c r="F1133" s="87">
        <f>+ROUND((280/21)*D1133,2)</f>
        <v>66.67</v>
      </c>
    </row>
    <row r="1134" spans="1:6" s="72" customFormat="1" ht="15">
      <c r="A1134" s="63">
        <v>2</v>
      </c>
      <c r="B1134" s="114" t="s">
        <v>678</v>
      </c>
      <c r="C1134" s="114" t="s">
        <v>247</v>
      </c>
      <c r="D1134" s="58">
        <f>ROUND(+E1134/8,0)</f>
        <v>7</v>
      </c>
      <c r="E1134" s="116">
        <v>56</v>
      </c>
      <c r="F1134" s="87">
        <f>+ROUND((280/21)*D1134,2)</f>
        <v>93.33</v>
      </c>
    </row>
    <row r="1135" spans="1:6" s="72" customFormat="1" ht="15">
      <c r="A1135" s="32"/>
      <c r="B1135" s="31" t="s">
        <v>246</v>
      </c>
      <c r="C1135" s="23"/>
      <c r="D1135" s="35">
        <f>SUM(D1136:D1137)</f>
        <v>11</v>
      </c>
      <c r="E1135" s="35">
        <f>SUM(E1136:E1137)</f>
        <v>88</v>
      </c>
      <c r="F1135" s="57">
        <f>SUM(F1136:F1137)</f>
        <v>146.67000000000002</v>
      </c>
    </row>
    <row r="1136" spans="1:6" s="72" customFormat="1" ht="15">
      <c r="A1136" s="63">
        <v>3</v>
      </c>
      <c r="B1136" s="114" t="s">
        <v>678</v>
      </c>
      <c r="C1136" s="114" t="s">
        <v>245</v>
      </c>
      <c r="D1136" s="58">
        <f>ROUND(+E1136/8,0)</f>
        <v>5</v>
      </c>
      <c r="E1136" s="116">
        <v>40</v>
      </c>
      <c r="F1136" s="87">
        <f>+ROUND((280/21)*D1136,2)</f>
        <v>66.67</v>
      </c>
    </row>
    <row r="1137" spans="1:6" s="72" customFormat="1" ht="30">
      <c r="A1137" s="63">
        <v>4</v>
      </c>
      <c r="B1137" s="114" t="s">
        <v>678</v>
      </c>
      <c r="C1137" s="114" t="s">
        <v>248</v>
      </c>
      <c r="D1137" s="58">
        <f>ROUND(+E1137/8,0)</f>
        <v>6</v>
      </c>
      <c r="E1137" s="116">
        <v>48</v>
      </c>
      <c r="F1137" s="87">
        <f>+ROUND((280/21)*D1137,2)</f>
        <v>80</v>
      </c>
    </row>
    <row r="1138" spans="1:6" s="72" customFormat="1" ht="15">
      <c r="A1138" s="32"/>
      <c r="B1138" s="31" t="s">
        <v>688</v>
      </c>
      <c r="C1138" s="23"/>
      <c r="D1138" s="35">
        <f>SUM(D1139:D1141)</f>
        <v>16</v>
      </c>
      <c r="E1138" s="35">
        <f>SUM(E1139:E1141)</f>
        <v>120</v>
      </c>
      <c r="F1138" s="57">
        <f>SUM(F1139:F1141)</f>
        <v>213.34</v>
      </c>
    </row>
    <row r="1139" spans="1:6" s="72" customFormat="1" ht="15">
      <c r="A1139" s="68">
        <v>5</v>
      </c>
      <c r="B1139" s="114" t="s">
        <v>678</v>
      </c>
      <c r="C1139" s="114" t="s">
        <v>319</v>
      </c>
      <c r="D1139" s="58">
        <f>ROUND(+E1139/8,0)</f>
        <v>3</v>
      </c>
      <c r="E1139" s="146">
        <v>20</v>
      </c>
      <c r="F1139" s="87">
        <f>+ROUND((280/21)*D1139,2)</f>
        <v>40</v>
      </c>
    </row>
    <row r="1140" spans="1:6" s="72" customFormat="1" ht="15">
      <c r="A1140" s="68">
        <v>6</v>
      </c>
      <c r="B1140" s="114" t="s">
        <v>678</v>
      </c>
      <c r="C1140" s="114" t="s">
        <v>352</v>
      </c>
      <c r="D1140" s="58">
        <f>ROUND(+E1140/8,0)</f>
        <v>5</v>
      </c>
      <c r="E1140" s="146">
        <v>40</v>
      </c>
      <c r="F1140" s="87">
        <f>+ROUND((280/21)*D1140,2)</f>
        <v>66.67</v>
      </c>
    </row>
    <row r="1141" spans="1:6" s="72" customFormat="1" ht="15">
      <c r="A1141" s="68">
        <v>7</v>
      </c>
      <c r="B1141" s="114" t="s">
        <v>678</v>
      </c>
      <c r="C1141" s="114" t="s">
        <v>353</v>
      </c>
      <c r="D1141" s="58">
        <f>ROUND(+E1141/8,0)</f>
        <v>8</v>
      </c>
      <c r="E1141" s="146">
        <v>60</v>
      </c>
      <c r="F1141" s="87">
        <f>+ROUND((280/21)*D1141,2)</f>
        <v>106.67</v>
      </c>
    </row>
    <row r="1142" spans="1:6" s="72" customFormat="1" ht="15">
      <c r="A1142" s="32"/>
      <c r="B1142" s="31" t="s">
        <v>238</v>
      </c>
      <c r="C1142" s="23"/>
      <c r="D1142" s="35">
        <f>SUM(D1143:D1147)</f>
        <v>14</v>
      </c>
      <c r="E1142" s="35">
        <f>SUM(E1143:E1147)</f>
        <v>120</v>
      </c>
      <c r="F1142" s="57">
        <f>SUM(F1143:F1147)</f>
        <v>186.68</v>
      </c>
    </row>
    <row r="1143" spans="1:6" s="72" customFormat="1" ht="15" customHeight="1">
      <c r="A1143" s="68">
        <v>8</v>
      </c>
      <c r="B1143" s="114" t="s">
        <v>678</v>
      </c>
      <c r="C1143" s="114" t="s">
        <v>394</v>
      </c>
      <c r="D1143" s="58">
        <f>ROUND(+E1143/8,0)</f>
        <v>6</v>
      </c>
      <c r="E1143" s="146">
        <v>50</v>
      </c>
      <c r="F1143" s="87">
        <f>+ROUND((280/21)*D1143,2)</f>
        <v>80</v>
      </c>
    </row>
    <row r="1144" spans="1:6" s="72" customFormat="1" ht="15">
      <c r="A1144" s="68">
        <v>9</v>
      </c>
      <c r="B1144" s="114" t="s">
        <v>678</v>
      </c>
      <c r="C1144" s="114" t="s">
        <v>507</v>
      </c>
      <c r="D1144" s="58">
        <f>ROUND(+E1144/8,0)</f>
        <v>2</v>
      </c>
      <c r="E1144" s="146">
        <v>18</v>
      </c>
      <c r="F1144" s="87">
        <f>+ROUND((280/21)*D1144,2)</f>
        <v>26.67</v>
      </c>
    </row>
    <row r="1145" spans="1:6" s="72" customFormat="1" ht="15">
      <c r="A1145" s="68">
        <v>10</v>
      </c>
      <c r="B1145" s="114" t="s">
        <v>678</v>
      </c>
      <c r="C1145" s="114" t="s">
        <v>354</v>
      </c>
      <c r="D1145" s="58">
        <f>ROUND(+E1145/8,0)</f>
        <v>2</v>
      </c>
      <c r="E1145" s="146">
        <v>18</v>
      </c>
      <c r="F1145" s="87">
        <f>+ROUND((280/21)*D1145,2)</f>
        <v>26.67</v>
      </c>
    </row>
    <row r="1146" spans="1:6" s="72" customFormat="1" ht="15">
      <c r="A1146" s="68">
        <v>11</v>
      </c>
      <c r="B1146" s="114" t="s">
        <v>678</v>
      </c>
      <c r="C1146" s="114" t="s">
        <v>393</v>
      </c>
      <c r="D1146" s="58">
        <f>ROUND(+E1146/8,0)</f>
        <v>2</v>
      </c>
      <c r="E1146" s="146">
        <v>18</v>
      </c>
      <c r="F1146" s="87">
        <f>+ROUND((280/21)*D1146,2)</f>
        <v>26.67</v>
      </c>
    </row>
    <row r="1147" spans="1:6" s="72" customFormat="1" ht="15">
      <c r="A1147" s="68">
        <v>12</v>
      </c>
      <c r="B1147" s="114" t="s">
        <v>678</v>
      </c>
      <c r="C1147" s="114" t="s">
        <v>249</v>
      </c>
      <c r="D1147" s="58">
        <f>ROUND(+E1147/8,0)</f>
        <v>2</v>
      </c>
      <c r="E1147" s="146">
        <v>16</v>
      </c>
      <c r="F1147" s="87">
        <f>+ROUND((280/21)*D1147,2)</f>
        <v>26.67</v>
      </c>
    </row>
    <row r="1148" spans="1:6" s="72" customFormat="1" ht="15.75" thickBot="1">
      <c r="A1148" s="62"/>
      <c r="B1148" s="148"/>
      <c r="C1148" s="27" t="s">
        <v>373</v>
      </c>
      <c r="D1148" s="28">
        <f>+D1132+D1135+D1138+D1142</f>
        <v>53</v>
      </c>
      <c r="E1148" s="28">
        <f>+E1132+E1135+E1138+E1142</f>
        <v>420</v>
      </c>
      <c r="F1148" s="29">
        <f>+F1132+F1135+F1138+F1142</f>
        <v>706.69</v>
      </c>
    </row>
    <row r="1149" spans="1:7" ht="16.5" customHeight="1">
      <c r="A1149" s="117"/>
      <c r="C1149" s="118"/>
      <c r="D1149" s="117"/>
      <c r="E1149" s="117"/>
      <c r="F1149" s="117"/>
      <c r="G1149" s="117"/>
    </row>
    <row r="1150" spans="1:7" ht="16.5" customHeight="1">
      <c r="A1150" s="117"/>
      <c r="C1150" s="118"/>
      <c r="D1150" s="117"/>
      <c r="E1150" s="117"/>
      <c r="F1150" s="117"/>
      <c r="G1150" s="117"/>
    </row>
    <row r="1151" spans="1:7" ht="16.5" customHeight="1">
      <c r="A1151" s="117"/>
      <c r="C1151" s="118"/>
      <c r="D1151" s="117"/>
      <c r="E1151" s="117"/>
      <c r="F1151" s="117"/>
      <c r="G1151" s="117"/>
    </row>
    <row r="1152" spans="1:7" ht="16.5" customHeight="1">
      <c r="A1152" s="117"/>
      <c r="C1152" s="118"/>
      <c r="D1152" s="117"/>
      <c r="E1152" s="117"/>
      <c r="F1152" s="117"/>
      <c r="G1152" s="117"/>
    </row>
    <row r="1153" spans="1:7" ht="16.5" customHeight="1">
      <c r="A1153" s="117"/>
      <c r="C1153" s="118"/>
      <c r="D1153" s="117"/>
      <c r="E1153" s="117"/>
      <c r="F1153" s="117"/>
      <c r="G1153" s="117"/>
    </row>
    <row r="1154" spans="1:7" ht="16.5" customHeight="1">
      <c r="A1154" s="117"/>
      <c r="C1154" s="118"/>
      <c r="D1154" s="117"/>
      <c r="E1154" s="117"/>
      <c r="F1154" s="117"/>
      <c r="G1154" s="117"/>
    </row>
    <row r="1155" spans="1:7" ht="16.5" customHeight="1">
      <c r="A1155" s="117"/>
      <c r="C1155" s="118"/>
      <c r="D1155" s="117"/>
      <c r="E1155" s="117"/>
      <c r="F1155" s="117"/>
      <c r="G1155" s="117"/>
    </row>
    <row r="1156" spans="1:7" ht="21" customHeight="1">
      <c r="A1156" s="600" t="s">
        <v>169</v>
      </c>
      <c r="B1156" s="600"/>
      <c r="C1156" s="600"/>
      <c r="D1156" s="600"/>
      <c r="E1156" s="600"/>
      <c r="F1156" s="600"/>
      <c r="G1156" s="600"/>
    </row>
    <row r="1158" spans="1:7" ht="51" customHeight="1">
      <c r="A1158" s="553" t="s">
        <v>288</v>
      </c>
      <c r="B1158" s="553"/>
      <c r="C1158" s="553"/>
      <c r="D1158" s="553"/>
      <c r="E1158" s="553"/>
      <c r="F1158" s="553"/>
      <c r="G1158" s="553"/>
    </row>
    <row r="1159" spans="1:7" ht="15.75" customHeight="1">
      <c r="A1159" s="117"/>
      <c r="B1159" s="118"/>
      <c r="C1159" s="149"/>
      <c r="D1159" s="117"/>
      <c r="E1159" s="117"/>
      <c r="F1159" s="117"/>
      <c r="G1159" s="117"/>
    </row>
    <row r="1160" spans="1:7" ht="19.5" customHeight="1">
      <c r="A1160" s="601" t="s">
        <v>289</v>
      </c>
      <c r="B1160" s="601"/>
      <c r="C1160" s="601"/>
      <c r="D1160" s="601"/>
      <c r="E1160" s="601"/>
      <c r="F1160" s="601"/>
      <c r="G1160" s="601"/>
    </row>
    <row r="1161" spans="1:7" ht="16.5" customHeight="1">
      <c r="A1161" s="150"/>
      <c r="B1161" s="150"/>
      <c r="C1161" s="150"/>
      <c r="D1161" s="150"/>
      <c r="E1161" s="150"/>
      <c r="F1161" s="150"/>
      <c r="G1161" s="150"/>
    </row>
    <row r="1162" spans="1:7" ht="15" customHeight="1">
      <c r="A1162" s="565" t="s">
        <v>323</v>
      </c>
      <c r="B1162" s="565" t="s">
        <v>290</v>
      </c>
      <c r="C1162" s="565" t="s">
        <v>325</v>
      </c>
      <c r="D1162" s="605" t="s">
        <v>326</v>
      </c>
      <c r="E1162" s="606"/>
      <c r="F1162" s="258" t="s">
        <v>291</v>
      </c>
      <c r="G1162" s="259"/>
    </row>
    <row r="1163" spans="1:7" ht="15">
      <c r="A1163" s="588"/>
      <c r="B1163" s="588"/>
      <c r="C1163" s="588"/>
      <c r="D1163" s="583"/>
      <c r="E1163" s="584"/>
      <c r="F1163" s="262"/>
      <c r="G1163" s="263"/>
    </row>
    <row r="1164" spans="1:7" ht="53.25" customHeight="1">
      <c r="A1164" s="590"/>
      <c r="B1164" s="590"/>
      <c r="C1164" s="590"/>
      <c r="D1164" s="65" t="s">
        <v>92</v>
      </c>
      <c r="E1164" s="65" t="s">
        <v>93</v>
      </c>
      <c r="F1164" s="260"/>
      <c r="G1164" s="261"/>
    </row>
    <row r="1165" spans="1:7" ht="15">
      <c r="A1165" s="65">
        <v>1</v>
      </c>
      <c r="B1165" s="114" t="s">
        <v>678</v>
      </c>
      <c r="C1165" s="114"/>
      <c r="D1165" s="86"/>
      <c r="E1165" s="65"/>
      <c r="F1165" s="256"/>
      <c r="G1165" s="257"/>
    </row>
    <row r="1166" spans="1:7" ht="15">
      <c r="A1166" s="65">
        <v>2</v>
      </c>
      <c r="B1166" s="114" t="s">
        <v>678</v>
      </c>
      <c r="C1166" s="114"/>
      <c r="D1166" s="65"/>
      <c r="E1166" s="65"/>
      <c r="F1166" s="256"/>
      <c r="G1166" s="257"/>
    </row>
    <row r="1167" spans="1:7" ht="76.5" customHeight="1">
      <c r="A1167" s="65" t="s">
        <v>323</v>
      </c>
      <c r="B1167" s="65" t="s">
        <v>292</v>
      </c>
      <c r="C1167" s="65" t="s">
        <v>325</v>
      </c>
      <c r="D1167" s="603" t="s">
        <v>293</v>
      </c>
      <c r="E1167" s="604"/>
      <c r="F1167" s="65" t="s">
        <v>294</v>
      </c>
      <c r="G1167" s="65" t="s">
        <v>295</v>
      </c>
    </row>
    <row r="1168" spans="1:7" ht="36" customHeight="1">
      <c r="A1168" s="65">
        <v>1</v>
      </c>
      <c r="B1168" s="114" t="s">
        <v>296</v>
      </c>
      <c r="C1168" s="252"/>
      <c r="D1168" s="603"/>
      <c r="E1168" s="604"/>
      <c r="F1168" s="65"/>
      <c r="G1168" s="65"/>
    </row>
    <row r="1169" ht="17.25" customHeight="1"/>
    <row r="1170" spans="1:7" ht="16.5" customHeight="1">
      <c r="A1170" s="117"/>
      <c r="B1170" s="118"/>
      <c r="C1170" s="253"/>
      <c r="D1170" s="117"/>
      <c r="E1170" s="117"/>
      <c r="F1170" s="117"/>
      <c r="G1170" s="254"/>
    </row>
    <row r="1172" spans="1:7" ht="62.25" customHeight="1">
      <c r="A1172" s="602" t="s">
        <v>297</v>
      </c>
      <c r="B1172" s="602"/>
      <c r="C1172" s="602"/>
      <c r="D1172" s="602"/>
      <c r="E1172" s="602"/>
      <c r="F1172" s="602"/>
      <c r="G1172" s="602"/>
    </row>
    <row r="1173" spans="1:7" ht="16.5" customHeight="1">
      <c r="A1173" s="117"/>
      <c r="C1173" s="118"/>
      <c r="D1173" s="117"/>
      <c r="E1173" s="117"/>
      <c r="F1173" s="117"/>
      <c r="G1173" s="117"/>
    </row>
    <row r="1174" spans="1:7" ht="16.5" customHeight="1">
      <c r="A1174" s="117"/>
      <c r="C1174" s="118"/>
      <c r="D1174" s="117"/>
      <c r="E1174" s="117"/>
      <c r="F1174" s="117"/>
      <c r="G1174" s="117"/>
    </row>
  </sheetData>
  <sheetProtection/>
  <mergeCells count="253">
    <mergeCell ref="A1156:G1156"/>
    <mergeCell ref="A1158:G1158"/>
    <mergeCell ref="A1160:G1160"/>
    <mergeCell ref="A1172:G1172"/>
    <mergeCell ref="D1168:E1168"/>
    <mergeCell ref="A1162:A1164"/>
    <mergeCell ref="B1162:B1164"/>
    <mergeCell ref="C1162:C1164"/>
    <mergeCell ref="D1162:E1163"/>
    <mergeCell ref="D1167:E1167"/>
    <mergeCell ref="A1095:F1095"/>
    <mergeCell ref="A1097:A1099"/>
    <mergeCell ref="B1097:B1099"/>
    <mergeCell ref="C1097:C1099"/>
    <mergeCell ref="D1097:E1098"/>
    <mergeCell ref="F1097:F1099"/>
    <mergeCell ref="F769:F771"/>
    <mergeCell ref="B809:B811"/>
    <mergeCell ref="C809:C811"/>
    <mergeCell ref="A1070:F1070"/>
    <mergeCell ref="A1072:A1074"/>
    <mergeCell ref="B1072:B1074"/>
    <mergeCell ref="C1072:C1074"/>
    <mergeCell ref="D1072:E1073"/>
    <mergeCell ref="F1072:F1074"/>
    <mergeCell ref="F652:F654"/>
    <mergeCell ref="A689:F689"/>
    <mergeCell ref="F691:F693"/>
    <mergeCell ref="A691:A693"/>
    <mergeCell ref="A741:F741"/>
    <mergeCell ref="A826:F826"/>
    <mergeCell ref="A767:F767"/>
    <mergeCell ref="A769:A771"/>
    <mergeCell ref="B769:B771"/>
    <mergeCell ref="C769:C771"/>
    <mergeCell ref="A607:A609"/>
    <mergeCell ref="B607:B609"/>
    <mergeCell ref="C607:C609"/>
    <mergeCell ref="D607:E608"/>
    <mergeCell ref="F607:F609"/>
    <mergeCell ref="B691:B693"/>
    <mergeCell ref="C691:C693"/>
    <mergeCell ref="D691:E692"/>
    <mergeCell ref="C652:C654"/>
    <mergeCell ref="D652:E653"/>
    <mergeCell ref="A574:A576"/>
    <mergeCell ref="B574:B576"/>
    <mergeCell ref="C574:C576"/>
    <mergeCell ref="D574:E575"/>
    <mergeCell ref="F574:F576"/>
    <mergeCell ref="A605:F605"/>
    <mergeCell ref="A515:F515"/>
    <mergeCell ref="A517:A519"/>
    <mergeCell ref="B517:B519"/>
    <mergeCell ref="C517:C519"/>
    <mergeCell ref="D517:E518"/>
    <mergeCell ref="F517:F519"/>
    <mergeCell ref="A480:F480"/>
    <mergeCell ref="A482:A484"/>
    <mergeCell ref="B482:B484"/>
    <mergeCell ref="C482:C484"/>
    <mergeCell ref="D482:E483"/>
    <mergeCell ref="F482:F484"/>
    <mergeCell ref="A54:F54"/>
    <mergeCell ref="A107:F107"/>
    <mergeCell ref="A109:A111"/>
    <mergeCell ref="B109:B111"/>
    <mergeCell ref="C109:C111"/>
    <mergeCell ref="D109:E110"/>
    <mergeCell ref="F109:F111"/>
    <mergeCell ref="F56:F58"/>
    <mergeCell ref="A81:F81"/>
    <mergeCell ref="F83:F85"/>
    <mergeCell ref="C83:C85"/>
    <mergeCell ref="A142:F142"/>
    <mergeCell ref="A144:A146"/>
    <mergeCell ref="B144:B146"/>
    <mergeCell ref="C144:C146"/>
    <mergeCell ref="D144:E145"/>
    <mergeCell ref="F144:F146"/>
    <mergeCell ref="A392:F392"/>
    <mergeCell ref="A394:A396"/>
    <mergeCell ref="B394:B396"/>
    <mergeCell ref="C394:C396"/>
    <mergeCell ref="D394:E395"/>
    <mergeCell ref="F394:F396"/>
    <mergeCell ref="A422:F422"/>
    <mergeCell ref="A424:A426"/>
    <mergeCell ref="B424:B426"/>
    <mergeCell ref="C424:C426"/>
    <mergeCell ref="D424:E425"/>
    <mergeCell ref="F424:F426"/>
    <mergeCell ref="A650:F650"/>
    <mergeCell ref="A652:A654"/>
    <mergeCell ref="B652:B654"/>
    <mergeCell ref="A539:F539"/>
    <mergeCell ref="A541:A543"/>
    <mergeCell ref="B541:B543"/>
    <mergeCell ref="C541:C543"/>
    <mergeCell ref="D541:E542"/>
    <mergeCell ref="F541:F543"/>
    <mergeCell ref="A572:F572"/>
    <mergeCell ref="A631:F631"/>
    <mergeCell ref="A633:A635"/>
    <mergeCell ref="B633:B635"/>
    <mergeCell ref="C633:C635"/>
    <mergeCell ref="D633:E634"/>
    <mergeCell ref="F633:F635"/>
    <mergeCell ref="D809:E810"/>
    <mergeCell ref="A711:A713"/>
    <mergeCell ref="B711:B713"/>
    <mergeCell ref="C711:C713"/>
    <mergeCell ref="D711:E712"/>
    <mergeCell ref="A807:F807"/>
    <mergeCell ref="D743:E744"/>
    <mergeCell ref="F809:F811"/>
    <mergeCell ref="F711:F713"/>
    <mergeCell ref="D769:E770"/>
    <mergeCell ref="A880:F880"/>
    <mergeCell ref="A844:F844"/>
    <mergeCell ref="A846:A848"/>
    <mergeCell ref="B846:B848"/>
    <mergeCell ref="C846:C848"/>
    <mergeCell ref="D846:E847"/>
    <mergeCell ref="F846:F848"/>
    <mergeCell ref="F828:F830"/>
    <mergeCell ref="A809:A811"/>
    <mergeCell ref="F743:F745"/>
    <mergeCell ref="A828:A830"/>
    <mergeCell ref="B828:B830"/>
    <mergeCell ref="C828:C830"/>
    <mergeCell ref="D828:E829"/>
    <mergeCell ref="A743:A745"/>
    <mergeCell ref="B743:B745"/>
    <mergeCell ref="C743:C745"/>
    <mergeCell ref="D882:E883"/>
    <mergeCell ref="F882:F884"/>
    <mergeCell ref="A910:A912"/>
    <mergeCell ref="B910:B912"/>
    <mergeCell ref="C910:C912"/>
    <mergeCell ref="D910:E911"/>
    <mergeCell ref="A908:F908"/>
    <mergeCell ref="A709:F709"/>
    <mergeCell ref="A1129:A1131"/>
    <mergeCell ref="B1129:B1131"/>
    <mergeCell ref="C1129:C1131"/>
    <mergeCell ref="D1129:E1130"/>
    <mergeCell ref="F1129:F1131"/>
    <mergeCell ref="F910:F912"/>
    <mergeCell ref="A882:A884"/>
    <mergeCell ref="B882:B884"/>
    <mergeCell ref="C882:C884"/>
    <mergeCell ref="C8:C10"/>
    <mergeCell ref="D8:E9"/>
    <mergeCell ref="D2:F2"/>
    <mergeCell ref="A1:F1"/>
    <mergeCell ref="F8:F10"/>
    <mergeCell ref="A174:A176"/>
    <mergeCell ref="F174:F176"/>
    <mergeCell ref="B174:B176"/>
    <mergeCell ref="A56:A58"/>
    <mergeCell ref="B56:B58"/>
    <mergeCell ref="F34:F36"/>
    <mergeCell ref="A201:F201"/>
    <mergeCell ref="C174:C176"/>
    <mergeCell ref="D174:E175"/>
    <mergeCell ref="D34:E35"/>
    <mergeCell ref="A3:F3"/>
    <mergeCell ref="A6:F6"/>
    <mergeCell ref="A32:F32"/>
    <mergeCell ref="A8:A10"/>
    <mergeCell ref="B8:B10"/>
    <mergeCell ref="A34:A36"/>
    <mergeCell ref="B34:B36"/>
    <mergeCell ref="C34:C36"/>
    <mergeCell ref="A203:A205"/>
    <mergeCell ref="B203:B205"/>
    <mergeCell ref="C203:C205"/>
    <mergeCell ref="A172:F172"/>
    <mergeCell ref="F203:F205"/>
    <mergeCell ref="C56:C58"/>
    <mergeCell ref="A83:A85"/>
    <mergeCell ref="D203:E204"/>
    <mergeCell ref="D83:E84"/>
    <mergeCell ref="D56:E57"/>
    <mergeCell ref="A220:F220"/>
    <mergeCell ref="A222:A224"/>
    <mergeCell ref="B222:B224"/>
    <mergeCell ref="C222:C224"/>
    <mergeCell ref="D222:E223"/>
    <mergeCell ref="F222:F224"/>
    <mergeCell ref="B83:B85"/>
    <mergeCell ref="A249:F249"/>
    <mergeCell ref="A251:A253"/>
    <mergeCell ref="B251:B253"/>
    <mergeCell ref="C251:C253"/>
    <mergeCell ref="D251:E252"/>
    <mergeCell ref="F251:F253"/>
    <mergeCell ref="A280:F280"/>
    <mergeCell ref="A282:A284"/>
    <mergeCell ref="B282:B284"/>
    <mergeCell ref="C282:C284"/>
    <mergeCell ref="D282:E283"/>
    <mergeCell ref="F282:F284"/>
    <mergeCell ref="A303:F303"/>
    <mergeCell ref="A305:A307"/>
    <mergeCell ref="B305:B307"/>
    <mergeCell ref="C305:C307"/>
    <mergeCell ref="D305:E306"/>
    <mergeCell ref="F305:F307"/>
    <mergeCell ref="A324:F324"/>
    <mergeCell ref="A326:A328"/>
    <mergeCell ref="B326:B328"/>
    <mergeCell ref="C326:C328"/>
    <mergeCell ref="D326:E327"/>
    <mergeCell ref="F326:F328"/>
    <mergeCell ref="A345:F345"/>
    <mergeCell ref="A347:A349"/>
    <mergeCell ref="B347:B349"/>
    <mergeCell ref="C347:C349"/>
    <mergeCell ref="D347:E348"/>
    <mergeCell ref="F347:F349"/>
    <mergeCell ref="A364:F364"/>
    <mergeCell ref="A366:A368"/>
    <mergeCell ref="B366:B368"/>
    <mergeCell ref="C366:C368"/>
    <mergeCell ref="D366:E367"/>
    <mergeCell ref="F366:F368"/>
    <mergeCell ref="A443:F443"/>
    <mergeCell ref="A445:A447"/>
    <mergeCell ref="B445:B447"/>
    <mergeCell ref="C445:C447"/>
    <mergeCell ref="D445:E446"/>
    <mergeCell ref="F445:F447"/>
    <mergeCell ref="A1127:F1127"/>
    <mergeCell ref="A930:F930"/>
    <mergeCell ref="A932:A934"/>
    <mergeCell ref="B932:B934"/>
    <mergeCell ref="C932:C934"/>
    <mergeCell ref="D932:E933"/>
    <mergeCell ref="F932:F934"/>
    <mergeCell ref="A968:F968"/>
    <mergeCell ref="A970:A972"/>
    <mergeCell ref="B970:B972"/>
    <mergeCell ref="C970:C972"/>
    <mergeCell ref="D970:E971"/>
    <mergeCell ref="F970:F972"/>
    <mergeCell ref="A1019:F1019"/>
    <mergeCell ref="A1021:A1023"/>
    <mergeCell ref="B1021:B1023"/>
    <mergeCell ref="C1021:C1023"/>
    <mergeCell ref="D1021:E1022"/>
    <mergeCell ref="F1021:F102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7030A0"/>
  </sheetPr>
  <dimension ref="A1:F24"/>
  <sheetViews>
    <sheetView zoomScalePageLayoutView="0" workbookViewId="0" topLeftCell="A1">
      <selection activeCell="H12" sqref="H12"/>
    </sheetView>
  </sheetViews>
  <sheetFormatPr defaultColWidth="9.140625" defaultRowHeight="15"/>
  <cols>
    <col min="1" max="1" width="8.28125" style="5" bestFit="1" customWidth="1"/>
    <col min="2" max="2" width="10.421875" style="5" customWidth="1"/>
    <col min="3" max="3" width="46.421875" style="5" customWidth="1"/>
    <col min="4" max="4" width="11.421875" style="5" customWidth="1"/>
    <col min="5" max="5" width="12.00390625" style="5" customWidth="1"/>
    <col min="6" max="6" width="20.8515625" style="5" customWidth="1"/>
    <col min="7" max="16384" width="9.140625" style="72" customWidth="1"/>
  </cols>
  <sheetData>
    <row r="1" spans="1:6" s="409" customFormat="1" ht="15" customHeight="1">
      <c r="A1" s="622" t="s">
        <v>321</v>
      </c>
      <c r="B1" s="622"/>
      <c r="C1" s="622"/>
      <c r="D1" s="622"/>
      <c r="E1" s="622"/>
      <c r="F1" s="622"/>
    </row>
    <row r="2" spans="1:6" s="409" customFormat="1" ht="15">
      <c r="A2" s="5"/>
      <c r="B2" s="5"/>
      <c r="C2" s="5"/>
      <c r="D2" s="5"/>
      <c r="E2" s="5"/>
      <c r="F2" s="5"/>
    </row>
    <row r="3" spans="1:6" ht="15" customHeight="1">
      <c r="A3" s="623" t="s">
        <v>351</v>
      </c>
      <c r="B3" s="623"/>
      <c r="C3" s="623"/>
      <c r="D3" s="623"/>
      <c r="E3" s="623"/>
      <c r="F3" s="623"/>
    </row>
    <row r="5" spans="1:6" ht="15" customHeight="1">
      <c r="A5" s="624" t="s">
        <v>322</v>
      </c>
      <c r="B5" s="624"/>
      <c r="C5" s="624"/>
      <c r="D5" s="624"/>
      <c r="E5" s="624"/>
      <c r="F5" s="624"/>
    </row>
    <row r="7" ht="15" customHeight="1"/>
    <row r="8" spans="1:5" ht="15" customHeight="1">
      <c r="A8" s="618" t="s">
        <v>754</v>
      </c>
      <c r="B8" s="618"/>
      <c r="C8" s="618"/>
      <c r="D8" s="618"/>
      <c r="E8" s="618"/>
    </row>
    <row r="9" ht="15.75" thickBot="1"/>
    <row r="10" spans="1:6" ht="15" customHeight="1">
      <c r="A10" s="625" t="s">
        <v>323</v>
      </c>
      <c r="B10" s="627" t="s">
        <v>324</v>
      </c>
      <c r="C10" s="627" t="s">
        <v>325</v>
      </c>
      <c r="D10" s="627" t="s">
        <v>326</v>
      </c>
      <c r="E10" s="627"/>
      <c r="F10" s="620" t="s">
        <v>755</v>
      </c>
    </row>
    <row r="11" spans="1:6" ht="15">
      <c r="A11" s="626"/>
      <c r="B11" s="628"/>
      <c r="C11" s="628"/>
      <c r="D11" s="628"/>
      <c r="E11" s="628"/>
      <c r="F11" s="621"/>
    </row>
    <row r="12" spans="1:6" ht="87" customHeight="1">
      <c r="A12" s="626"/>
      <c r="B12" s="628"/>
      <c r="C12" s="628"/>
      <c r="D12" s="508" t="s">
        <v>92</v>
      </c>
      <c r="E12" s="508" t="s">
        <v>93</v>
      </c>
      <c r="F12" s="621"/>
    </row>
    <row r="13" spans="1:6" ht="15">
      <c r="A13" s="522"/>
      <c r="B13" s="523"/>
      <c r="C13" s="524" t="s">
        <v>380</v>
      </c>
      <c r="D13" s="525">
        <f>SUM(D14:D16)</f>
        <v>32</v>
      </c>
      <c r="E13" s="525">
        <f>SUM(E14:E16)</f>
        <v>256</v>
      </c>
      <c r="F13" s="526">
        <f>SUM(F14:F16)</f>
        <v>426.67</v>
      </c>
    </row>
    <row r="14" spans="1:6" ht="30">
      <c r="A14" s="507">
        <v>1</v>
      </c>
      <c r="B14" s="510" t="s">
        <v>678</v>
      </c>
      <c r="C14" s="510" t="s">
        <v>756</v>
      </c>
      <c r="D14" s="512">
        <f>ROUND(+E14/8,2)</f>
        <v>20</v>
      </c>
      <c r="E14" s="527">
        <v>160</v>
      </c>
      <c r="F14" s="496">
        <f>+ROUND((280/21)*D14,2)</f>
        <v>266.67</v>
      </c>
    </row>
    <row r="15" spans="1:6" ht="30">
      <c r="A15" s="507">
        <v>2</v>
      </c>
      <c r="B15" s="510" t="s">
        <v>678</v>
      </c>
      <c r="C15" s="510" t="s">
        <v>757</v>
      </c>
      <c r="D15" s="512">
        <f>ROUND(+E15/8,2)</f>
        <v>4</v>
      </c>
      <c r="E15" s="527">
        <v>32</v>
      </c>
      <c r="F15" s="496">
        <f>+ROUND((280/21)*D15,2)</f>
        <v>53.33</v>
      </c>
    </row>
    <row r="16" spans="1:6" ht="30">
      <c r="A16" s="507">
        <v>3</v>
      </c>
      <c r="B16" s="510" t="s">
        <v>678</v>
      </c>
      <c r="C16" s="510" t="s">
        <v>758</v>
      </c>
      <c r="D16" s="512">
        <f>ROUND(+E16/8,2)</f>
        <v>8</v>
      </c>
      <c r="E16" s="527">
        <v>64</v>
      </c>
      <c r="F16" s="496">
        <f>+ROUND((280/21)*D16,2)</f>
        <v>106.67</v>
      </c>
    </row>
    <row r="17" spans="1:6" ht="15">
      <c r="A17" s="522"/>
      <c r="B17" s="524"/>
      <c r="C17" s="524" t="s">
        <v>384</v>
      </c>
      <c r="D17" s="528">
        <f>SUM(D18:D21)</f>
        <v>20</v>
      </c>
      <c r="E17" s="528">
        <f>SUM(E18:E21)</f>
        <v>160</v>
      </c>
      <c r="F17" s="529">
        <f>SUM(F18:F21)</f>
        <v>266.68</v>
      </c>
    </row>
    <row r="18" spans="1:6" ht="30">
      <c r="A18" s="507">
        <v>4</v>
      </c>
      <c r="B18" s="510" t="s">
        <v>678</v>
      </c>
      <c r="C18" s="514" t="s">
        <v>759</v>
      </c>
      <c r="D18" s="512">
        <f aca="true" t="shared" si="0" ref="D18:D23">ROUND(+E18/8,2)</f>
        <v>5</v>
      </c>
      <c r="E18" s="527">
        <v>40</v>
      </c>
      <c r="F18" s="496">
        <f aca="true" t="shared" si="1" ref="F18:F23">+ROUND((280/21)*D18,2)</f>
        <v>66.67</v>
      </c>
    </row>
    <row r="19" spans="1:6" ht="30">
      <c r="A19" s="507">
        <v>5</v>
      </c>
      <c r="B19" s="510" t="s">
        <v>678</v>
      </c>
      <c r="C19" s="514" t="s">
        <v>760</v>
      </c>
      <c r="D19" s="512">
        <f t="shared" si="0"/>
        <v>5</v>
      </c>
      <c r="E19" s="527">
        <v>40</v>
      </c>
      <c r="F19" s="496">
        <f t="shared" si="1"/>
        <v>66.67</v>
      </c>
    </row>
    <row r="20" spans="1:6" ht="30">
      <c r="A20" s="507">
        <v>6</v>
      </c>
      <c r="B20" s="510" t="s">
        <v>678</v>
      </c>
      <c r="C20" s="514" t="s">
        <v>761</v>
      </c>
      <c r="D20" s="512">
        <f t="shared" si="0"/>
        <v>5</v>
      </c>
      <c r="E20" s="527">
        <v>40</v>
      </c>
      <c r="F20" s="496">
        <f t="shared" si="1"/>
        <v>66.67</v>
      </c>
    </row>
    <row r="21" spans="1:6" ht="30">
      <c r="A21" s="507">
        <v>7</v>
      </c>
      <c r="B21" s="510" t="s">
        <v>678</v>
      </c>
      <c r="C21" s="514" t="s">
        <v>762</v>
      </c>
      <c r="D21" s="512">
        <f t="shared" si="0"/>
        <v>5</v>
      </c>
      <c r="E21" s="527">
        <v>40</v>
      </c>
      <c r="F21" s="496">
        <f t="shared" si="1"/>
        <v>66.67</v>
      </c>
    </row>
    <row r="22" spans="1:6" ht="30">
      <c r="A22" s="522">
        <v>8</v>
      </c>
      <c r="B22" s="524" t="s">
        <v>678</v>
      </c>
      <c r="C22" s="524" t="s">
        <v>763</v>
      </c>
      <c r="D22" s="528">
        <f t="shared" si="0"/>
        <v>5</v>
      </c>
      <c r="E22" s="528">
        <v>40</v>
      </c>
      <c r="F22" s="526">
        <f>+ROUND((280/21)*D22,2)</f>
        <v>66.67</v>
      </c>
    </row>
    <row r="23" spans="1:6" ht="30.75" thickBot="1">
      <c r="A23" s="530">
        <v>9</v>
      </c>
      <c r="B23" s="531" t="s">
        <v>678</v>
      </c>
      <c r="C23" s="531" t="s">
        <v>764</v>
      </c>
      <c r="D23" s="532">
        <f t="shared" si="0"/>
        <v>3</v>
      </c>
      <c r="E23" s="532">
        <v>24</v>
      </c>
      <c r="F23" s="533">
        <f t="shared" si="1"/>
        <v>40</v>
      </c>
    </row>
    <row r="24" spans="1:6" ht="15.75" thickBot="1">
      <c r="A24" s="534"/>
      <c r="B24" s="535"/>
      <c r="C24" s="535" t="s">
        <v>373</v>
      </c>
      <c r="D24" s="536">
        <f>+D13+D17+D22+D23</f>
        <v>60</v>
      </c>
      <c r="E24" s="536">
        <f>+E13+E17+E22+E23</f>
        <v>480</v>
      </c>
      <c r="F24" s="537">
        <f>+F13+F17+F22+F23</f>
        <v>800.02</v>
      </c>
    </row>
  </sheetData>
  <sheetProtection/>
  <mergeCells count="9">
    <mergeCell ref="F10:F12"/>
    <mergeCell ref="A1:F1"/>
    <mergeCell ref="A3:F3"/>
    <mergeCell ref="A5:F5"/>
    <mergeCell ref="A10:A12"/>
    <mergeCell ref="B10:B12"/>
    <mergeCell ref="C10:C12"/>
    <mergeCell ref="D10:E11"/>
    <mergeCell ref="A8: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F32"/>
  <sheetViews>
    <sheetView zoomScalePageLayoutView="0" workbookViewId="0" topLeftCell="A1">
      <selection activeCell="J13" sqref="J13"/>
    </sheetView>
  </sheetViews>
  <sheetFormatPr defaultColWidth="9.140625" defaultRowHeight="15"/>
  <cols>
    <col min="1" max="1" width="11.00390625" style="72" bestFit="1" customWidth="1"/>
    <col min="2" max="2" width="17.7109375" style="72" customWidth="1"/>
    <col min="3" max="3" width="67.00390625" style="72" customWidth="1"/>
    <col min="4" max="4" width="15.421875" style="72" customWidth="1"/>
    <col min="5" max="5" width="15.7109375" style="72" customWidth="1"/>
    <col min="6" max="6" width="18.57421875" style="72" customWidth="1"/>
    <col min="7" max="16384" width="9.140625" style="72" customWidth="1"/>
  </cols>
  <sheetData>
    <row r="1" spans="1:6" s="409" customFormat="1" ht="15" customHeight="1">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ustomHeight="1">
      <c r="A7" s="542" t="s">
        <v>485</v>
      </c>
      <c r="B7" s="542"/>
      <c r="C7" s="542"/>
      <c r="D7" s="542"/>
      <c r="E7" s="542"/>
      <c r="F7" s="542"/>
    </row>
    <row r="8" spans="1:6" ht="15.75" thickBot="1">
      <c r="A8" s="67"/>
      <c r="B8" s="128"/>
      <c r="C8" s="129"/>
      <c r="D8" s="129"/>
      <c r="E8" s="67"/>
      <c r="F8" s="128"/>
    </row>
    <row r="9" spans="1:6" ht="15" customHeight="1">
      <c r="A9" s="558" t="s">
        <v>323</v>
      </c>
      <c r="B9" s="538" t="s">
        <v>324</v>
      </c>
      <c r="C9" s="538" t="s">
        <v>325</v>
      </c>
      <c r="D9" s="538" t="s">
        <v>326</v>
      </c>
      <c r="E9" s="538"/>
      <c r="F9" s="540" t="s">
        <v>280</v>
      </c>
    </row>
    <row r="10" spans="1:6" ht="15">
      <c r="A10" s="559"/>
      <c r="B10" s="539"/>
      <c r="C10" s="539"/>
      <c r="D10" s="539"/>
      <c r="E10" s="539"/>
      <c r="F10" s="541"/>
    </row>
    <row r="11" spans="1:6" ht="72.75" customHeight="1">
      <c r="A11" s="559"/>
      <c r="B11" s="539"/>
      <c r="C11" s="539"/>
      <c r="D11" s="55" t="s">
        <v>92</v>
      </c>
      <c r="E11" s="55" t="s">
        <v>93</v>
      </c>
      <c r="F11" s="541"/>
    </row>
    <row r="12" spans="1:6" ht="15">
      <c r="A12" s="33"/>
      <c r="B12" s="30" t="s">
        <v>243</v>
      </c>
      <c r="C12" s="23"/>
      <c r="D12" s="35">
        <f>SUM(D13:D16)</f>
        <v>14</v>
      </c>
      <c r="E12" s="35">
        <f>SUM(E13:E16)</f>
        <v>104</v>
      </c>
      <c r="F12" s="389">
        <f>SUM(F13:F16)</f>
        <v>186.67000000000002</v>
      </c>
    </row>
    <row r="13" spans="1:6" ht="90">
      <c r="A13" s="68">
        <v>1</v>
      </c>
      <c r="B13" s="114" t="s">
        <v>678</v>
      </c>
      <c r="C13" s="85" t="s">
        <v>231</v>
      </c>
      <c r="D13" s="116">
        <f aca="true" t="shared" si="0" ref="D13:D31">ROUND(+E13/8,0)</f>
        <v>4</v>
      </c>
      <c r="E13" s="104">
        <v>28</v>
      </c>
      <c r="F13" s="87">
        <f>+ROUND((280/21)*D13,2)</f>
        <v>53.33</v>
      </c>
    </row>
    <row r="14" spans="1:6" ht="75">
      <c r="A14" s="99">
        <v>2</v>
      </c>
      <c r="B14" s="114" t="s">
        <v>678</v>
      </c>
      <c r="C14" s="85" t="s">
        <v>232</v>
      </c>
      <c r="D14" s="116">
        <f t="shared" si="0"/>
        <v>3</v>
      </c>
      <c r="E14" s="104">
        <v>24</v>
      </c>
      <c r="F14" s="87">
        <f aca="true" t="shared" si="1" ref="F14:F26">+ROUND((280/21)*D14,2)</f>
        <v>40</v>
      </c>
    </row>
    <row r="15" spans="1:6" ht="75">
      <c r="A15" s="99">
        <v>3</v>
      </c>
      <c r="B15" s="114" t="s">
        <v>678</v>
      </c>
      <c r="C15" s="85" t="s">
        <v>0</v>
      </c>
      <c r="D15" s="116">
        <f t="shared" si="0"/>
        <v>5</v>
      </c>
      <c r="E15" s="104">
        <v>40</v>
      </c>
      <c r="F15" s="87">
        <f t="shared" si="1"/>
        <v>66.67</v>
      </c>
    </row>
    <row r="16" spans="1:6" ht="45">
      <c r="A16" s="99">
        <v>4</v>
      </c>
      <c r="B16" s="114" t="s">
        <v>678</v>
      </c>
      <c r="C16" s="85" t="s">
        <v>1</v>
      </c>
      <c r="D16" s="116">
        <f t="shared" si="0"/>
        <v>2</v>
      </c>
      <c r="E16" s="104">
        <v>12</v>
      </c>
      <c r="F16" s="87">
        <f t="shared" si="1"/>
        <v>26.67</v>
      </c>
    </row>
    <row r="17" spans="1:6" ht="15">
      <c r="A17" s="33"/>
      <c r="B17" s="30" t="s">
        <v>125</v>
      </c>
      <c r="C17" s="23"/>
      <c r="D17" s="35">
        <f>SUM(D18:D21)</f>
        <v>14</v>
      </c>
      <c r="E17" s="35">
        <f>SUM(E18:E21)</f>
        <v>100</v>
      </c>
      <c r="F17" s="389">
        <f>SUM(F18:F21)</f>
        <v>186.67000000000002</v>
      </c>
    </row>
    <row r="18" spans="1:6" ht="90">
      <c r="A18" s="99">
        <v>5</v>
      </c>
      <c r="B18" s="114" t="s">
        <v>678</v>
      </c>
      <c r="C18" s="210" t="s">
        <v>3</v>
      </c>
      <c r="D18" s="116">
        <f t="shared" si="0"/>
        <v>4</v>
      </c>
      <c r="E18" s="104">
        <v>28</v>
      </c>
      <c r="F18" s="87">
        <f t="shared" si="1"/>
        <v>53.33</v>
      </c>
    </row>
    <row r="19" spans="1:6" ht="60">
      <c r="A19" s="99">
        <v>6</v>
      </c>
      <c r="B19" s="114" t="s">
        <v>678</v>
      </c>
      <c r="C19" s="210" t="s">
        <v>2</v>
      </c>
      <c r="D19" s="116">
        <f t="shared" si="0"/>
        <v>3</v>
      </c>
      <c r="E19" s="104">
        <v>20</v>
      </c>
      <c r="F19" s="87">
        <f t="shared" si="1"/>
        <v>40</v>
      </c>
    </row>
    <row r="20" spans="1:6" ht="105">
      <c r="A20" s="99">
        <v>7</v>
      </c>
      <c r="B20" s="114" t="s">
        <v>678</v>
      </c>
      <c r="C20" s="210" t="s">
        <v>4</v>
      </c>
      <c r="D20" s="116">
        <f t="shared" si="0"/>
        <v>5</v>
      </c>
      <c r="E20" s="104">
        <v>36</v>
      </c>
      <c r="F20" s="87">
        <f t="shared" si="1"/>
        <v>66.67</v>
      </c>
    </row>
    <row r="21" spans="1:6" ht="60">
      <c r="A21" s="99">
        <v>8</v>
      </c>
      <c r="B21" s="114" t="s">
        <v>678</v>
      </c>
      <c r="C21" s="210" t="s">
        <v>5</v>
      </c>
      <c r="D21" s="116">
        <f t="shared" si="0"/>
        <v>2</v>
      </c>
      <c r="E21" s="104">
        <v>16</v>
      </c>
      <c r="F21" s="87">
        <f t="shared" si="1"/>
        <v>26.67</v>
      </c>
    </row>
    <row r="22" spans="1:6" ht="15">
      <c r="A22" s="33"/>
      <c r="B22" s="30" t="s">
        <v>126</v>
      </c>
      <c r="C22" s="23"/>
      <c r="D22" s="35">
        <f>SUM(D23:D26)</f>
        <v>14</v>
      </c>
      <c r="E22" s="35">
        <f>SUM(E23:E26)</f>
        <v>100</v>
      </c>
      <c r="F22" s="389">
        <f>SUM(F23:F26)</f>
        <v>186.65999999999997</v>
      </c>
    </row>
    <row r="23" spans="1:6" ht="64.5" customHeight="1">
      <c r="A23" s="99">
        <v>9</v>
      </c>
      <c r="B23" s="114" t="s">
        <v>678</v>
      </c>
      <c r="C23" s="85" t="s">
        <v>6</v>
      </c>
      <c r="D23" s="116">
        <f t="shared" si="0"/>
        <v>3</v>
      </c>
      <c r="E23" s="104">
        <v>24</v>
      </c>
      <c r="F23" s="87">
        <f t="shared" si="1"/>
        <v>40</v>
      </c>
    </row>
    <row r="24" spans="1:6" ht="75">
      <c r="A24" s="99">
        <v>10</v>
      </c>
      <c r="B24" s="114" t="s">
        <v>678</v>
      </c>
      <c r="C24" s="85" t="s">
        <v>7</v>
      </c>
      <c r="D24" s="116">
        <f t="shared" si="0"/>
        <v>4</v>
      </c>
      <c r="E24" s="104">
        <v>28</v>
      </c>
      <c r="F24" s="87">
        <f t="shared" si="1"/>
        <v>53.33</v>
      </c>
    </row>
    <row r="25" spans="1:6" ht="75">
      <c r="A25" s="99">
        <v>11</v>
      </c>
      <c r="B25" s="114" t="s">
        <v>678</v>
      </c>
      <c r="C25" s="85" t="s">
        <v>8</v>
      </c>
      <c r="D25" s="116">
        <f t="shared" si="0"/>
        <v>3</v>
      </c>
      <c r="E25" s="104">
        <v>20</v>
      </c>
      <c r="F25" s="87">
        <f t="shared" si="1"/>
        <v>40</v>
      </c>
    </row>
    <row r="26" spans="1:6" ht="75">
      <c r="A26" s="99">
        <v>12</v>
      </c>
      <c r="B26" s="114" t="s">
        <v>678</v>
      </c>
      <c r="C26" s="85" t="s">
        <v>9</v>
      </c>
      <c r="D26" s="116">
        <f t="shared" si="0"/>
        <v>4</v>
      </c>
      <c r="E26" s="104">
        <v>28</v>
      </c>
      <c r="F26" s="87">
        <f t="shared" si="1"/>
        <v>53.33</v>
      </c>
    </row>
    <row r="27" spans="1:6" ht="15">
      <c r="A27" s="32"/>
      <c r="B27" s="31" t="s">
        <v>299</v>
      </c>
      <c r="C27" s="23"/>
      <c r="D27" s="35">
        <f>SUM(D28:D31)</f>
        <v>14</v>
      </c>
      <c r="E27" s="35">
        <f>SUM(E28:E31)</f>
        <v>100</v>
      </c>
      <c r="F27" s="389">
        <f>SUM(F28:F31)</f>
        <v>186.65999999999997</v>
      </c>
    </row>
    <row r="28" spans="1:6" ht="75">
      <c r="A28" s="99">
        <v>13</v>
      </c>
      <c r="B28" s="114" t="s">
        <v>678</v>
      </c>
      <c r="C28" s="85" t="s">
        <v>10</v>
      </c>
      <c r="D28" s="116">
        <f t="shared" si="0"/>
        <v>4</v>
      </c>
      <c r="E28" s="104">
        <v>28</v>
      </c>
      <c r="F28" s="87">
        <f>+ROUND((280/21)*D28,2)</f>
        <v>53.33</v>
      </c>
    </row>
    <row r="29" spans="1:6" ht="60">
      <c r="A29" s="99">
        <v>14</v>
      </c>
      <c r="B29" s="114" t="s">
        <v>678</v>
      </c>
      <c r="C29" s="85" t="s">
        <v>11</v>
      </c>
      <c r="D29" s="116">
        <f t="shared" si="0"/>
        <v>3</v>
      </c>
      <c r="E29" s="104">
        <v>24</v>
      </c>
      <c r="F29" s="87">
        <f>+ROUND((280/21)*D29,2)</f>
        <v>40</v>
      </c>
    </row>
    <row r="30" spans="1:6" ht="60">
      <c r="A30" s="99">
        <v>15</v>
      </c>
      <c r="B30" s="114" t="s">
        <v>678</v>
      </c>
      <c r="C30" s="85" t="s">
        <v>12</v>
      </c>
      <c r="D30" s="116">
        <f t="shared" si="0"/>
        <v>3</v>
      </c>
      <c r="E30" s="104">
        <v>20</v>
      </c>
      <c r="F30" s="87">
        <f>+ROUND((280/21)*D30,2)</f>
        <v>40</v>
      </c>
    </row>
    <row r="31" spans="1:6" ht="75.75" thickBot="1">
      <c r="A31" s="390">
        <v>16</v>
      </c>
      <c r="B31" s="234" t="s">
        <v>678</v>
      </c>
      <c r="C31" s="337" t="s">
        <v>13</v>
      </c>
      <c r="D31" s="143">
        <f t="shared" si="0"/>
        <v>4</v>
      </c>
      <c r="E31" s="364">
        <v>28</v>
      </c>
      <c r="F31" s="144">
        <f>+ROUND((280/21)*D31,2)</f>
        <v>53.33</v>
      </c>
    </row>
    <row r="32" spans="1:6" ht="15.75" thickBot="1">
      <c r="A32" s="245"/>
      <c r="B32" s="246"/>
      <c r="C32" s="339" t="s">
        <v>373</v>
      </c>
      <c r="D32" s="247">
        <f>+D12+D17+D22+D27</f>
        <v>56</v>
      </c>
      <c r="E32" s="247">
        <f>+E12+E17+E22+E27</f>
        <v>404</v>
      </c>
      <c r="F32" s="248">
        <f>+F12+F17+F22+F27</f>
        <v>746.66</v>
      </c>
    </row>
  </sheetData>
  <sheetProtection/>
  <mergeCells count="9">
    <mergeCell ref="F9:F11"/>
    <mergeCell ref="A1:F1"/>
    <mergeCell ref="A3:F3"/>
    <mergeCell ref="A5:F5"/>
    <mergeCell ref="A7:F7"/>
    <mergeCell ref="A9:A11"/>
    <mergeCell ref="B9:B11"/>
    <mergeCell ref="C9:C11"/>
    <mergeCell ref="D9:E10"/>
  </mergeCells>
  <printOptions/>
  <pageMargins left="0.25" right="0.25" top="0.75" bottom="0.75" header="0.3" footer="0.3"/>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rgb="FFFF0000"/>
  </sheetPr>
  <dimension ref="A1:F34"/>
  <sheetViews>
    <sheetView zoomScalePageLayoutView="0" workbookViewId="0" topLeftCell="A1">
      <selection activeCell="I13" sqref="I13"/>
    </sheetView>
  </sheetViews>
  <sheetFormatPr defaultColWidth="9.140625" defaultRowHeight="15"/>
  <cols>
    <col min="1" max="1" width="9.00390625" style="72" customWidth="1"/>
    <col min="2" max="2" width="19.57421875" style="72" customWidth="1"/>
    <col min="3" max="3" width="78.140625" style="72" customWidth="1"/>
    <col min="4" max="4" width="10.28125" style="72" customWidth="1"/>
    <col min="5" max="5" width="10.140625" style="72" customWidth="1"/>
    <col min="6" max="6" width="18.8515625" style="72" customWidth="1"/>
    <col min="7" max="16384" width="9.140625" style="72" customWidth="1"/>
  </cols>
  <sheetData>
    <row r="1" spans="1:6" s="409" customFormat="1" ht="15">
      <c r="A1" s="629" t="s">
        <v>321</v>
      </c>
      <c r="B1" s="629"/>
      <c r="C1" s="629"/>
      <c r="D1" s="629"/>
      <c r="E1" s="629"/>
      <c r="F1" s="629"/>
    </row>
    <row r="3" spans="1:6" ht="15">
      <c r="A3" s="594" t="s">
        <v>351</v>
      </c>
      <c r="B3" s="594"/>
      <c r="C3" s="594"/>
      <c r="D3" s="594"/>
      <c r="E3" s="594"/>
      <c r="F3" s="594"/>
    </row>
    <row r="5" spans="1:6" ht="15">
      <c r="A5" s="566" t="s">
        <v>322</v>
      </c>
      <c r="B5" s="566"/>
      <c r="C5" s="566"/>
      <c r="D5" s="566"/>
      <c r="E5" s="566"/>
      <c r="F5" s="566"/>
    </row>
    <row r="7" spans="1:6" ht="15">
      <c r="A7" s="566" t="s">
        <v>437</v>
      </c>
      <c r="B7" s="566"/>
      <c r="C7" s="566"/>
      <c r="D7" s="566"/>
      <c r="E7" s="566"/>
      <c r="F7" s="566"/>
    </row>
    <row r="8" ht="15.75" thickBot="1"/>
    <row r="9" spans="1:6" ht="15" customHeight="1">
      <c r="A9" s="577" t="s">
        <v>323</v>
      </c>
      <c r="B9" s="579" t="s">
        <v>324</v>
      </c>
      <c r="C9" s="579" t="s">
        <v>325</v>
      </c>
      <c r="D9" s="579" t="s">
        <v>326</v>
      </c>
      <c r="E9" s="579"/>
      <c r="F9" s="540" t="s">
        <v>280</v>
      </c>
    </row>
    <row r="10" spans="1:6" ht="15">
      <c r="A10" s="578"/>
      <c r="B10" s="580"/>
      <c r="C10" s="580"/>
      <c r="D10" s="580"/>
      <c r="E10" s="580"/>
      <c r="F10" s="541"/>
    </row>
    <row r="11" spans="1:6" ht="102" customHeight="1">
      <c r="A11" s="578"/>
      <c r="B11" s="580"/>
      <c r="C11" s="580"/>
      <c r="D11" s="134" t="s">
        <v>92</v>
      </c>
      <c r="E11" s="134" t="s">
        <v>93</v>
      </c>
      <c r="F11" s="541"/>
    </row>
    <row r="12" spans="1:6" ht="15">
      <c r="A12" s="33"/>
      <c r="B12" s="31" t="s">
        <v>243</v>
      </c>
      <c r="C12" s="23" t="s">
        <v>144</v>
      </c>
      <c r="D12" s="54">
        <f>SUM(D13:D14)</f>
        <v>4</v>
      </c>
      <c r="E12" s="54">
        <f>SUM(E13:E14)</f>
        <v>26</v>
      </c>
      <c r="F12" s="217">
        <f>SUM(F13:F14)</f>
        <v>53.33</v>
      </c>
    </row>
    <row r="13" spans="1:6" ht="120">
      <c r="A13" s="133">
        <v>1</v>
      </c>
      <c r="B13" s="114" t="s">
        <v>678</v>
      </c>
      <c r="C13" s="114" t="s">
        <v>15</v>
      </c>
      <c r="D13" s="116">
        <f>ROUND(+E13/8,0)</f>
        <v>3</v>
      </c>
      <c r="E13" s="134">
        <v>20</v>
      </c>
      <c r="F13" s="87">
        <f>+ROUND((280/21)*D13,2)</f>
        <v>40</v>
      </c>
    </row>
    <row r="14" spans="1:6" ht="60">
      <c r="A14" s="133">
        <v>2</v>
      </c>
      <c r="B14" s="114" t="s">
        <v>678</v>
      </c>
      <c r="C14" s="114" t="s">
        <v>14</v>
      </c>
      <c r="D14" s="116">
        <f>ROUND(+E14/8,0)</f>
        <v>1</v>
      </c>
      <c r="E14" s="134">
        <v>6</v>
      </c>
      <c r="F14" s="87">
        <f>+ROUND((280/21)*D14,2)</f>
        <v>13.33</v>
      </c>
    </row>
    <row r="15" spans="1:6" ht="30">
      <c r="A15" s="218"/>
      <c r="B15" s="23" t="s">
        <v>243</v>
      </c>
      <c r="C15" s="216" t="s">
        <v>73</v>
      </c>
      <c r="D15" s="54">
        <f>SUM(D16:D17)</f>
        <v>4</v>
      </c>
      <c r="E15" s="54">
        <f>SUM(E16:E17)</f>
        <v>32</v>
      </c>
      <c r="F15" s="217">
        <f>SUM(F16:F17)</f>
        <v>53.34</v>
      </c>
    </row>
    <row r="16" spans="1:6" ht="120">
      <c r="A16" s="133">
        <v>3</v>
      </c>
      <c r="B16" s="114" t="s">
        <v>678</v>
      </c>
      <c r="C16" s="114" t="s">
        <v>16</v>
      </c>
      <c r="D16" s="116">
        <f>ROUND(+E16/8,0)</f>
        <v>2</v>
      </c>
      <c r="E16" s="134">
        <v>14</v>
      </c>
      <c r="F16" s="87">
        <f>+ROUND((280/21)*D16,2)</f>
        <v>26.67</v>
      </c>
    </row>
    <row r="17" spans="1:6" ht="150">
      <c r="A17" s="133">
        <v>4</v>
      </c>
      <c r="B17" s="114" t="s">
        <v>678</v>
      </c>
      <c r="C17" s="114" t="s">
        <v>17</v>
      </c>
      <c r="D17" s="116">
        <f>ROUND(+E17/8,0)</f>
        <v>2</v>
      </c>
      <c r="E17" s="134">
        <v>18</v>
      </c>
      <c r="F17" s="87">
        <f>+ROUND((280/21)*D17,2)</f>
        <v>26.67</v>
      </c>
    </row>
    <row r="18" spans="1:6" ht="15">
      <c r="A18" s="138"/>
      <c r="B18" s="23" t="s">
        <v>243</v>
      </c>
      <c r="C18" s="216" t="s">
        <v>74</v>
      </c>
      <c r="D18" s="54">
        <f>SUM(D19:D19)</f>
        <v>1</v>
      </c>
      <c r="E18" s="54">
        <f>SUM(E19:E19)</f>
        <v>4</v>
      </c>
      <c r="F18" s="217">
        <f>SUM(F19:F19)</f>
        <v>13.33</v>
      </c>
    </row>
    <row r="19" spans="1:6" ht="30">
      <c r="A19" s="133">
        <v>5</v>
      </c>
      <c r="B19" s="114" t="s">
        <v>678</v>
      </c>
      <c r="C19" s="114" t="s">
        <v>18</v>
      </c>
      <c r="D19" s="116">
        <f>ROUND(+E19/8,0)</f>
        <v>1</v>
      </c>
      <c r="E19" s="134">
        <v>4</v>
      </c>
      <c r="F19" s="87">
        <f>+ROUND((280/21)*D19,2)</f>
        <v>13.33</v>
      </c>
    </row>
    <row r="20" spans="1:6" ht="15">
      <c r="A20" s="219"/>
      <c r="B20" s="402" t="s">
        <v>246</v>
      </c>
      <c r="C20" s="216"/>
      <c r="D20" s="24">
        <f>SUM(D21:D23)</f>
        <v>6</v>
      </c>
      <c r="E20" s="24">
        <f>SUM(E21:E23)</f>
        <v>48</v>
      </c>
      <c r="F20" s="25">
        <f>SUM(F21:F23)</f>
        <v>80.01</v>
      </c>
    </row>
    <row r="21" spans="1:6" ht="135">
      <c r="A21" s="133">
        <v>6</v>
      </c>
      <c r="B21" s="114" t="s">
        <v>678</v>
      </c>
      <c r="C21" s="114" t="s">
        <v>32</v>
      </c>
      <c r="D21" s="116">
        <f>ROUND(+E21/8,0)</f>
        <v>2</v>
      </c>
      <c r="E21" s="134">
        <v>16</v>
      </c>
      <c r="F21" s="87">
        <f>+ROUND((280/21)*D21,2)</f>
        <v>26.67</v>
      </c>
    </row>
    <row r="22" spans="1:6" ht="135">
      <c r="A22" s="133">
        <v>7</v>
      </c>
      <c r="B22" s="114" t="s">
        <v>678</v>
      </c>
      <c r="C22" s="114" t="s">
        <v>435</v>
      </c>
      <c r="D22" s="116">
        <f>ROUND(+E22/8,0)</f>
        <v>2</v>
      </c>
      <c r="E22" s="134">
        <v>16</v>
      </c>
      <c r="F22" s="87">
        <f>+ROUND((280/21)*D22,2)</f>
        <v>26.67</v>
      </c>
    </row>
    <row r="23" spans="1:6" ht="120">
      <c r="A23" s="133">
        <v>8</v>
      </c>
      <c r="B23" s="114" t="s">
        <v>678</v>
      </c>
      <c r="C23" s="114" t="s">
        <v>436</v>
      </c>
      <c r="D23" s="116">
        <f>ROUND(+E23/8,0)</f>
        <v>2</v>
      </c>
      <c r="E23" s="134">
        <v>16</v>
      </c>
      <c r="F23" s="87">
        <f>+ROUND((280/21)*D23,2)</f>
        <v>26.67</v>
      </c>
    </row>
    <row r="24" spans="1:6" ht="15">
      <c r="A24" s="219"/>
      <c r="B24" s="402" t="s">
        <v>669</v>
      </c>
      <c r="C24" s="216"/>
      <c r="D24" s="24">
        <f>SUM(D25:D26)</f>
        <v>3</v>
      </c>
      <c r="E24" s="24">
        <f>SUM(E25:E26)</f>
        <v>20</v>
      </c>
      <c r="F24" s="50">
        <f>SUM(F25:F26)</f>
        <v>40</v>
      </c>
    </row>
    <row r="25" spans="1:6" ht="105">
      <c r="A25" s="133">
        <v>9</v>
      </c>
      <c r="B25" s="114" t="s">
        <v>678</v>
      </c>
      <c r="C25" s="114" t="s">
        <v>227</v>
      </c>
      <c r="D25" s="116">
        <f>ROUND(+E25/8,0)</f>
        <v>2</v>
      </c>
      <c r="E25" s="134">
        <v>12</v>
      </c>
      <c r="F25" s="87">
        <f>+ROUND((280/21)*D25,2)</f>
        <v>26.67</v>
      </c>
    </row>
    <row r="26" spans="1:6" ht="60">
      <c r="A26" s="133">
        <v>10</v>
      </c>
      <c r="B26" s="114" t="s">
        <v>678</v>
      </c>
      <c r="C26" s="114" t="s">
        <v>228</v>
      </c>
      <c r="D26" s="116">
        <f>ROUND(+E26/8,0)</f>
        <v>1</v>
      </c>
      <c r="E26" s="134">
        <v>8</v>
      </c>
      <c r="F26" s="87">
        <f>+ROUND((280/21)*D26,2)</f>
        <v>13.33</v>
      </c>
    </row>
    <row r="27" spans="1:6" ht="15">
      <c r="A27" s="220"/>
      <c r="B27" s="131"/>
      <c r="C27" s="216" t="s">
        <v>75</v>
      </c>
      <c r="D27" s="24">
        <f>SUM(D28:D29)</f>
        <v>4</v>
      </c>
      <c r="E27" s="54">
        <f>SUM(E28:E29)</f>
        <v>28</v>
      </c>
      <c r="F27" s="25">
        <f>SUM(F28:F29)</f>
        <v>53.34</v>
      </c>
    </row>
    <row r="28" spans="1:6" ht="105">
      <c r="A28" s="133">
        <v>11</v>
      </c>
      <c r="B28" s="114" t="s">
        <v>678</v>
      </c>
      <c r="C28" s="114" t="s">
        <v>229</v>
      </c>
      <c r="D28" s="116">
        <f>ROUND(+E28/8,0)</f>
        <v>2</v>
      </c>
      <c r="E28" s="134">
        <v>14</v>
      </c>
      <c r="F28" s="87">
        <f>+ROUND((280/21)*D28,2)</f>
        <v>26.67</v>
      </c>
    </row>
    <row r="29" spans="1:6" ht="60">
      <c r="A29" s="133">
        <v>12</v>
      </c>
      <c r="B29" s="114" t="s">
        <v>678</v>
      </c>
      <c r="C29" s="114" t="s">
        <v>230</v>
      </c>
      <c r="D29" s="116">
        <f>ROUND(+E29/8,0)</f>
        <v>2</v>
      </c>
      <c r="E29" s="134">
        <v>14</v>
      </c>
      <c r="F29" s="87">
        <f>+ROUND((280/21)*D29,2)</f>
        <v>26.67</v>
      </c>
    </row>
    <row r="30" spans="1:6" ht="15">
      <c r="A30" s="221"/>
      <c r="B30" s="402" t="s">
        <v>238</v>
      </c>
      <c r="C30" s="216"/>
      <c r="D30" s="24">
        <f>+D31</f>
        <v>3</v>
      </c>
      <c r="E30" s="24">
        <f>+E31</f>
        <v>20</v>
      </c>
      <c r="F30" s="25">
        <f>+F31</f>
        <v>40</v>
      </c>
    </row>
    <row r="31" spans="1:6" ht="150">
      <c r="A31" s="133">
        <v>13</v>
      </c>
      <c r="B31" s="114" t="s">
        <v>678</v>
      </c>
      <c r="C31" s="114" t="s">
        <v>691</v>
      </c>
      <c r="D31" s="116">
        <f>ROUND(+E31/8,0)</f>
        <v>3</v>
      </c>
      <c r="E31" s="134">
        <v>20</v>
      </c>
      <c r="F31" s="87">
        <f>+ROUND((280/21)*D31,2)</f>
        <v>40</v>
      </c>
    </row>
    <row r="32" spans="1:6" ht="15">
      <c r="A32" s="223"/>
      <c r="B32" s="402" t="s">
        <v>238</v>
      </c>
      <c r="C32" s="216" t="s">
        <v>76</v>
      </c>
      <c r="D32" s="24">
        <f>SUM(D33:D33)</f>
        <v>4</v>
      </c>
      <c r="E32" s="222">
        <f>SUM(E33:E33)</f>
        <v>28</v>
      </c>
      <c r="F32" s="25">
        <f>SUM(F33:F33)</f>
        <v>53.33</v>
      </c>
    </row>
    <row r="33" spans="1:6" ht="150.75" thickBot="1">
      <c r="A33" s="355">
        <v>14</v>
      </c>
      <c r="B33" s="161" t="s">
        <v>678</v>
      </c>
      <c r="C33" s="161" t="s">
        <v>692</v>
      </c>
      <c r="D33" s="162">
        <f>ROUND(+E33/8,0)</f>
        <v>4</v>
      </c>
      <c r="E33" s="287">
        <v>28</v>
      </c>
      <c r="F33" s="93">
        <f>+ROUND((280/21)*D33,2)</f>
        <v>53.33</v>
      </c>
    </row>
    <row r="34" spans="1:6" ht="15.75" thickBot="1">
      <c r="A34" s="265"/>
      <c r="B34" s="266"/>
      <c r="C34" s="206" t="s">
        <v>373</v>
      </c>
      <c r="D34" s="192">
        <f>+D12+D15+D18+D20+D24+D27+D30+D32</f>
        <v>29</v>
      </c>
      <c r="E34" s="192">
        <f>+E12+E15+E18+E20+E24+E27+E30+E32</f>
        <v>206</v>
      </c>
      <c r="F34" s="193">
        <f>+F12+F15+F18+F20+F24+F27+F30+F32</f>
        <v>386.68</v>
      </c>
    </row>
  </sheetData>
  <sheetProtection/>
  <mergeCells count="9">
    <mergeCell ref="A1:F1"/>
    <mergeCell ref="A3:F3"/>
    <mergeCell ref="A5:F5"/>
    <mergeCell ref="F9:F11"/>
    <mergeCell ref="A7:F7"/>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2060"/>
  </sheetPr>
  <dimension ref="A1:F26"/>
  <sheetViews>
    <sheetView zoomScalePageLayoutView="0" workbookViewId="0" topLeftCell="A1">
      <selection activeCell="K14" sqref="K14"/>
    </sheetView>
  </sheetViews>
  <sheetFormatPr defaultColWidth="9.140625" defaultRowHeight="15"/>
  <cols>
    <col min="1" max="1" width="9.8515625" style="72" customWidth="1"/>
    <col min="2" max="2" width="18.7109375" style="72" customWidth="1"/>
    <col min="3" max="3" width="70.00390625" style="72" customWidth="1"/>
    <col min="4" max="4" width="12.7109375" style="72" customWidth="1"/>
    <col min="5" max="5" width="12.28125" style="72" customWidth="1"/>
    <col min="6" max="6" width="24.421875" style="72" customWidth="1"/>
    <col min="7" max="16384" width="9.140625" style="72" customWidth="1"/>
  </cols>
  <sheetData>
    <row r="1" spans="1:6" s="409" customFormat="1" ht="15">
      <c r="A1" s="629" t="s">
        <v>321</v>
      </c>
      <c r="B1" s="629"/>
      <c r="C1" s="629"/>
      <c r="D1" s="629"/>
      <c r="E1" s="629"/>
      <c r="F1" s="629"/>
    </row>
    <row r="3" spans="1:6" ht="15">
      <c r="A3" s="594" t="s">
        <v>351</v>
      </c>
      <c r="B3" s="594"/>
      <c r="C3" s="594"/>
      <c r="D3" s="594"/>
      <c r="E3" s="594"/>
      <c r="F3" s="594"/>
    </row>
    <row r="5" spans="1:6" ht="15">
      <c r="A5" s="566" t="s">
        <v>322</v>
      </c>
      <c r="B5" s="566"/>
      <c r="C5" s="566"/>
      <c r="D5" s="566"/>
      <c r="E5" s="566"/>
      <c r="F5" s="566"/>
    </row>
    <row r="7" spans="1:6" ht="15">
      <c r="A7" s="566" t="s">
        <v>694</v>
      </c>
      <c r="B7" s="566"/>
      <c r="C7" s="566"/>
      <c r="D7" s="566"/>
      <c r="E7" s="566"/>
      <c r="F7" s="566"/>
    </row>
    <row r="8" ht="15.75" thickBot="1"/>
    <row r="9" spans="1:6" ht="15">
      <c r="A9" s="567" t="s">
        <v>323</v>
      </c>
      <c r="B9" s="570" t="s">
        <v>324</v>
      </c>
      <c r="C9" s="570" t="s">
        <v>325</v>
      </c>
      <c r="D9" s="573" t="s">
        <v>326</v>
      </c>
      <c r="E9" s="574"/>
      <c r="F9" s="551" t="s">
        <v>280</v>
      </c>
    </row>
    <row r="10" spans="1:6" ht="15">
      <c r="A10" s="568"/>
      <c r="B10" s="571"/>
      <c r="C10" s="571"/>
      <c r="D10" s="575"/>
      <c r="E10" s="576"/>
      <c r="F10" s="552"/>
    </row>
    <row r="11" spans="1:6" ht="45">
      <c r="A11" s="569"/>
      <c r="B11" s="572"/>
      <c r="C11" s="572"/>
      <c r="D11" s="134" t="s">
        <v>92</v>
      </c>
      <c r="E11" s="134" t="s">
        <v>93</v>
      </c>
      <c r="F11" s="552"/>
    </row>
    <row r="12" spans="1:6" ht="15.75" thickBot="1">
      <c r="A12" s="224"/>
      <c r="B12" s="255" t="s">
        <v>243</v>
      </c>
      <c r="C12" s="225"/>
      <c r="D12" s="226"/>
      <c r="E12" s="226"/>
      <c r="F12" s="226"/>
    </row>
    <row r="13" spans="1:6" ht="15.75" thickBot="1">
      <c r="A13" s="212"/>
      <c r="B13" s="213"/>
      <c r="C13" s="227" t="s">
        <v>144</v>
      </c>
      <c r="D13" s="209">
        <f>SUM(D14:D14)</f>
        <v>3</v>
      </c>
      <c r="E13" s="209">
        <f>SUM(E14:E14)</f>
        <v>26</v>
      </c>
      <c r="F13" s="203">
        <f>SUM(F14:F14)</f>
        <v>40</v>
      </c>
    </row>
    <row r="14" spans="1:6" ht="195.75" thickBot="1">
      <c r="A14" s="133">
        <v>1</v>
      </c>
      <c r="B14" s="114" t="s">
        <v>678</v>
      </c>
      <c r="C14" s="44" t="s">
        <v>693</v>
      </c>
      <c r="D14" s="116">
        <f>ROUND(+E14/8,0)</f>
        <v>3</v>
      </c>
      <c r="E14" s="134">
        <v>26</v>
      </c>
      <c r="F14" s="87">
        <f>+ROUND((280/21)*D14,2)</f>
        <v>40</v>
      </c>
    </row>
    <row r="15" spans="1:6" ht="30.75" thickBot="1">
      <c r="A15" s="212"/>
      <c r="B15" s="213"/>
      <c r="C15" s="227" t="s">
        <v>73</v>
      </c>
      <c r="D15" s="209">
        <f>SUM(D16:D17)</f>
        <v>5</v>
      </c>
      <c r="E15" s="209">
        <f>SUM(E16:E17)</f>
        <v>32</v>
      </c>
      <c r="F15" s="203">
        <f>SUM(F16:F17)</f>
        <v>66.67</v>
      </c>
    </row>
    <row r="16" spans="1:6" ht="195">
      <c r="A16" s="133">
        <v>2</v>
      </c>
      <c r="B16" s="114" t="s">
        <v>678</v>
      </c>
      <c r="C16" s="44" t="s">
        <v>233</v>
      </c>
      <c r="D16" s="116">
        <f>ROUND(+E16/8,0)</f>
        <v>3</v>
      </c>
      <c r="E16" s="134">
        <v>20</v>
      </c>
      <c r="F16" s="87">
        <f>+ROUND((280/21)*D16,2)</f>
        <v>40</v>
      </c>
    </row>
    <row r="17" spans="1:6" ht="105.75" thickBot="1">
      <c r="A17" s="133">
        <v>3</v>
      </c>
      <c r="B17" s="114" t="s">
        <v>678</v>
      </c>
      <c r="C17" s="44" t="s">
        <v>234</v>
      </c>
      <c r="D17" s="116">
        <f>ROUND(+E17/8,0)</f>
        <v>2</v>
      </c>
      <c r="E17" s="134">
        <v>12</v>
      </c>
      <c r="F17" s="87">
        <f>+ROUND((280/21)*D17,2)</f>
        <v>26.67</v>
      </c>
    </row>
    <row r="18" spans="1:6" ht="15.75" thickBot="1">
      <c r="A18" s="212"/>
      <c r="B18" s="213"/>
      <c r="C18" s="227" t="s">
        <v>74</v>
      </c>
      <c r="D18" s="209">
        <f>SUM(D19:D21)</f>
        <v>9</v>
      </c>
      <c r="E18" s="209">
        <f>SUM(E19:E21)</f>
        <v>72</v>
      </c>
      <c r="F18" s="203">
        <f>SUM(F19:F21)</f>
        <v>120</v>
      </c>
    </row>
    <row r="19" spans="1:6" ht="195">
      <c r="A19" s="133">
        <v>4</v>
      </c>
      <c r="B19" s="114" t="s">
        <v>678</v>
      </c>
      <c r="C19" s="44" t="s">
        <v>235</v>
      </c>
      <c r="D19" s="116">
        <f>ROUND(+E19/8,0)</f>
        <v>3</v>
      </c>
      <c r="E19" s="134">
        <v>24</v>
      </c>
      <c r="F19" s="87">
        <f>+ROUND((280/21)*D19,2)</f>
        <v>40</v>
      </c>
    </row>
    <row r="20" spans="1:6" ht="225">
      <c r="A20" s="133">
        <v>5</v>
      </c>
      <c r="B20" s="114" t="s">
        <v>678</v>
      </c>
      <c r="C20" s="44" t="s">
        <v>236</v>
      </c>
      <c r="D20" s="116">
        <f>ROUND(+E20/8,0)</f>
        <v>3</v>
      </c>
      <c r="E20" s="134">
        <v>24</v>
      </c>
      <c r="F20" s="87">
        <f>+ROUND((280/21)*D20,2)</f>
        <v>40</v>
      </c>
    </row>
    <row r="21" spans="1:6" ht="180.75" thickBot="1">
      <c r="A21" s="133">
        <v>6</v>
      </c>
      <c r="B21" s="114" t="s">
        <v>678</v>
      </c>
      <c r="C21" s="44" t="s">
        <v>237</v>
      </c>
      <c r="D21" s="116">
        <f>ROUND(+E21/8,0)</f>
        <v>3</v>
      </c>
      <c r="E21" s="134">
        <v>24</v>
      </c>
      <c r="F21" s="87">
        <f>+ROUND((280/21)*D21,2)</f>
        <v>40</v>
      </c>
    </row>
    <row r="22" spans="1:6" ht="15.75" thickBot="1">
      <c r="A22" s="215"/>
      <c r="B22" s="229"/>
      <c r="C22" s="227" t="s">
        <v>528</v>
      </c>
      <c r="D22" s="209">
        <f>SUM(D23:D23)</f>
        <v>2</v>
      </c>
      <c r="E22" s="209">
        <f>SUM(E23:E23)</f>
        <v>12</v>
      </c>
      <c r="F22" s="203">
        <f>SUM(F23:F23)</f>
        <v>26.67</v>
      </c>
    </row>
    <row r="23" spans="1:6" ht="120.75" thickBot="1">
      <c r="A23" s="133">
        <v>7</v>
      </c>
      <c r="B23" s="114" t="s">
        <v>678</v>
      </c>
      <c r="C23" s="44" t="s">
        <v>624</v>
      </c>
      <c r="D23" s="116">
        <f>ROUND(+E23/8,0)</f>
        <v>2</v>
      </c>
      <c r="E23" s="230">
        <v>12</v>
      </c>
      <c r="F23" s="87">
        <f>+ROUND((280/21)*D23,2)</f>
        <v>26.67</v>
      </c>
    </row>
    <row r="24" spans="1:6" ht="15.75" thickBot="1">
      <c r="A24" s="211"/>
      <c r="B24" s="231"/>
      <c r="C24" s="227" t="s">
        <v>529</v>
      </c>
      <c r="D24" s="209">
        <f>SUM(D25:D25)</f>
        <v>2</v>
      </c>
      <c r="E24" s="209">
        <f>SUM(E25:E25)</f>
        <v>16</v>
      </c>
      <c r="F24" s="203">
        <f>SUM(F25:F25)</f>
        <v>26.67</v>
      </c>
    </row>
    <row r="25" spans="1:6" ht="105.75" thickBot="1">
      <c r="A25" s="133">
        <v>8</v>
      </c>
      <c r="B25" s="114" t="s">
        <v>678</v>
      </c>
      <c r="C25" s="44" t="s">
        <v>625</v>
      </c>
      <c r="D25" s="116">
        <f>ROUND(+E25/8,0)</f>
        <v>2</v>
      </c>
      <c r="E25" s="230">
        <v>16</v>
      </c>
      <c r="F25" s="87">
        <f>+ROUND((280/21)*D25,2)</f>
        <v>26.67</v>
      </c>
    </row>
    <row r="26" spans="1:6" ht="15.75" thickBot="1">
      <c r="A26" s="205"/>
      <c r="B26" s="206"/>
      <c r="C26" s="206" t="s">
        <v>373</v>
      </c>
      <c r="D26" s="112">
        <f>+D13+D15+D18+D22+D24</f>
        <v>21</v>
      </c>
      <c r="E26" s="112">
        <f>+E13+E15+E18+E22+E24</f>
        <v>158</v>
      </c>
      <c r="F26" s="113">
        <f>+F13+F15+F18+F22+F24</f>
        <v>280.01000000000005</v>
      </c>
    </row>
  </sheetData>
  <sheetProtection/>
  <mergeCells count="9">
    <mergeCell ref="A1:F1"/>
    <mergeCell ref="A3:F3"/>
    <mergeCell ref="A5:F5"/>
    <mergeCell ref="F9:F11"/>
    <mergeCell ref="A7:F7"/>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K28"/>
  <sheetViews>
    <sheetView zoomScalePageLayoutView="0" workbookViewId="0" topLeftCell="A19">
      <selection activeCell="J23" sqref="J23"/>
    </sheetView>
  </sheetViews>
  <sheetFormatPr defaultColWidth="9.140625" defaultRowHeight="15"/>
  <cols>
    <col min="1" max="1" width="10.57421875" style="72" customWidth="1"/>
    <col min="2" max="2" width="18.28125" style="72" customWidth="1"/>
    <col min="3" max="3" width="64.421875" style="72" customWidth="1"/>
    <col min="4" max="4" width="10.00390625" style="119" customWidth="1"/>
    <col min="5" max="5" width="12.8515625" style="119" customWidth="1"/>
    <col min="6" max="6" width="18.57421875" style="72" customWidth="1"/>
    <col min="7"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ustomHeight="1">
      <c r="A7" s="553" t="s">
        <v>626</v>
      </c>
      <c r="B7" s="553"/>
      <c r="C7" s="553"/>
      <c r="D7" s="553"/>
      <c r="E7" s="553"/>
      <c r="F7" s="553"/>
    </row>
    <row r="8" ht="15.75" thickBot="1"/>
    <row r="9" spans="1:6" ht="15" customHeight="1">
      <c r="A9" s="554" t="s">
        <v>323</v>
      </c>
      <c r="B9" s="556" t="s">
        <v>324</v>
      </c>
      <c r="C9" s="556" t="s">
        <v>325</v>
      </c>
      <c r="D9" s="556" t="s">
        <v>326</v>
      </c>
      <c r="E9" s="556"/>
      <c r="F9" s="540" t="s">
        <v>280</v>
      </c>
    </row>
    <row r="10" spans="1:6" ht="15">
      <c r="A10" s="555"/>
      <c r="B10" s="557"/>
      <c r="C10" s="557"/>
      <c r="D10" s="557"/>
      <c r="E10" s="557"/>
      <c r="F10" s="541"/>
    </row>
    <row r="11" spans="1:6" ht="84.75" customHeight="1">
      <c r="A11" s="555"/>
      <c r="B11" s="557"/>
      <c r="C11" s="557"/>
      <c r="D11" s="65" t="s">
        <v>92</v>
      </c>
      <c r="E11" s="65" t="s">
        <v>93</v>
      </c>
      <c r="F11" s="541"/>
    </row>
    <row r="12" spans="1:7" ht="15">
      <c r="A12" s="22"/>
      <c r="B12" s="23" t="s">
        <v>94</v>
      </c>
      <c r="C12" s="23" t="s">
        <v>62</v>
      </c>
      <c r="D12" s="24">
        <f>SUM(D13:D14)</f>
        <v>20</v>
      </c>
      <c r="E12" s="24">
        <f>SUM(E13:E14)</f>
        <v>160</v>
      </c>
      <c r="F12" s="25">
        <f>SUM(F13:F14)</f>
        <v>266.66</v>
      </c>
      <c r="G12" s="120"/>
    </row>
    <row r="13" spans="1:11" ht="45">
      <c r="A13" s="63">
        <v>1</v>
      </c>
      <c r="B13" s="114" t="s">
        <v>678</v>
      </c>
      <c r="C13" s="85" t="s">
        <v>502</v>
      </c>
      <c r="D13" s="116">
        <f>ROUND(+E13/8,0)</f>
        <v>10</v>
      </c>
      <c r="E13" s="116">
        <v>80</v>
      </c>
      <c r="F13" s="87">
        <f>+ROUND((280/21)*D13,2)</f>
        <v>133.33</v>
      </c>
      <c r="G13" s="120"/>
      <c r="J13" s="232"/>
      <c r="K13" s="232"/>
    </row>
    <row r="14" spans="1:11" ht="33" customHeight="1">
      <c r="A14" s="63">
        <v>2</v>
      </c>
      <c r="B14" s="114" t="s">
        <v>678</v>
      </c>
      <c r="C14" s="85" t="s">
        <v>503</v>
      </c>
      <c r="D14" s="116">
        <f>ROUND(+E14/8,0)</f>
        <v>10</v>
      </c>
      <c r="E14" s="116">
        <v>80</v>
      </c>
      <c r="F14" s="87">
        <f>+ROUND((280/21)*D14,2)</f>
        <v>133.33</v>
      </c>
      <c r="J14" s="232"/>
      <c r="K14" s="232"/>
    </row>
    <row r="15" spans="1:11" ht="15">
      <c r="A15" s="22"/>
      <c r="B15" s="23" t="s">
        <v>45</v>
      </c>
      <c r="C15" s="23" t="s">
        <v>62</v>
      </c>
      <c r="D15" s="24">
        <f>SUM(D16:D17)</f>
        <v>20</v>
      </c>
      <c r="E15" s="24">
        <f>SUM(E16:E17)</f>
        <v>160</v>
      </c>
      <c r="F15" s="25">
        <f>SUM(F16:F17)</f>
        <v>266.66</v>
      </c>
      <c r="G15" s="120"/>
      <c r="J15" s="232"/>
      <c r="K15" s="232"/>
    </row>
    <row r="16" spans="1:11" ht="30.75" customHeight="1">
      <c r="A16" s="89">
        <v>3</v>
      </c>
      <c r="B16" s="114" t="s">
        <v>678</v>
      </c>
      <c r="C16" s="114" t="s">
        <v>504</v>
      </c>
      <c r="D16" s="116">
        <f>ROUND(+E16/8,0)</f>
        <v>10</v>
      </c>
      <c r="E16" s="116">
        <v>80</v>
      </c>
      <c r="F16" s="87">
        <f>+ROUND((280/21)*D16,2)</f>
        <v>133.33</v>
      </c>
      <c r="G16" s="120"/>
      <c r="J16" s="232"/>
      <c r="K16" s="232"/>
    </row>
    <row r="17" spans="1:6" ht="75">
      <c r="A17" s="89">
        <v>4</v>
      </c>
      <c r="B17" s="114" t="s">
        <v>678</v>
      </c>
      <c r="C17" s="88" t="s">
        <v>505</v>
      </c>
      <c r="D17" s="116">
        <f>ROUND(+E17/8,0)</f>
        <v>10</v>
      </c>
      <c r="E17" s="116">
        <v>80</v>
      </c>
      <c r="F17" s="87">
        <f>+ROUND((280/21)*D17,2)</f>
        <v>133.33</v>
      </c>
    </row>
    <row r="18" spans="1:7" ht="15">
      <c r="A18" s="33"/>
      <c r="B18" s="30" t="s">
        <v>201</v>
      </c>
      <c r="C18" s="23" t="s">
        <v>62</v>
      </c>
      <c r="D18" s="24">
        <f>SUM(D19:D20)</f>
        <v>20</v>
      </c>
      <c r="E18" s="24">
        <f>SUM(E19:E20)</f>
        <v>160</v>
      </c>
      <c r="F18" s="25">
        <f>SUM(F19:F20)</f>
        <v>266.66</v>
      </c>
      <c r="G18" s="120"/>
    </row>
    <row r="19" spans="1:7" ht="75">
      <c r="A19" s="89">
        <v>5</v>
      </c>
      <c r="B19" s="114" t="s">
        <v>678</v>
      </c>
      <c r="C19" s="401" t="s">
        <v>123</v>
      </c>
      <c r="D19" s="116">
        <f>ROUND(+E19/8,0)</f>
        <v>10</v>
      </c>
      <c r="E19" s="116">
        <v>80</v>
      </c>
      <c r="F19" s="87">
        <f>+ROUND((280/21)*D19,2)</f>
        <v>133.33</v>
      </c>
      <c r="G19" s="120"/>
    </row>
    <row r="20" spans="1:6" ht="60">
      <c r="A20" s="89">
        <v>6</v>
      </c>
      <c r="B20" s="114" t="s">
        <v>678</v>
      </c>
      <c r="C20" s="88" t="s">
        <v>124</v>
      </c>
      <c r="D20" s="116">
        <f>ROUND(+E20/8,0)</f>
        <v>10</v>
      </c>
      <c r="E20" s="116">
        <v>80</v>
      </c>
      <c r="F20" s="87">
        <f>+ROUND((280/21)*D20,2)</f>
        <v>133.33</v>
      </c>
    </row>
    <row r="21" spans="1:7" ht="15">
      <c r="A21" s="32"/>
      <c r="B21" s="31" t="s">
        <v>299</v>
      </c>
      <c r="C21" s="23" t="s">
        <v>62</v>
      </c>
      <c r="D21" s="24">
        <f>SUM(D22:D23)</f>
        <v>20</v>
      </c>
      <c r="E21" s="24">
        <f>SUM(E22:E23)</f>
        <v>160</v>
      </c>
      <c r="F21" s="25">
        <f>SUM(F22:F23)</f>
        <v>266.66</v>
      </c>
      <c r="G21" s="120"/>
    </row>
    <row r="22" spans="1:7" ht="75">
      <c r="A22" s="89">
        <v>7</v>
      </c>
      <c r="B22" s="114" t="s">
        <v>678</v>
      </c>
      <c r="C22" s="105" t="s">
        <v>207</v>
      </c>
      <c r="D22" s="116">
        <f>ROUND(+E22/8,0)</f>
        <v>10</v>
      </c>
      <c r="E22" s="116">
        <v>80</v>
      </c>
      <c r="F22" s="87">
        <f>+ROUND((280/21)*D22,2)</f>
        <v>133.33</v>
      </c>
      <c r="G22" s="120"/>
    </row>
    <row r="23" spans="1:6" ht="90.75" thickBot="1">
      <c r="A23" s="233">
        <v>8</v>
      </c>
      <c r="B23" s="234" t="s">
        <v>678</v>
      </c>
      <c r="C23" s="235" t="s">
        <v>439</v>
      </c>
      <c r="D23" s="143">
        <f>ROUND(+E23/8,0)</f>
        <v>10</v>
      </c>
      <c r="E23" s="143">
        <v>80</v>
      </c>
      <c r="F23" s="144">
        <f>+ROUND((280/21)*D23,2)</f>
        <v>133.33</v>
      </c>
    </row>
    <row r="24" spans="1:6" ht="15.75" thickBot="1">
      <c r="A24" s="338"/>
      <c r="B24" s="339"/>
      <c r="C24" s="339" t="s">
        <v>373</v>
      </c>
      <c r="D24" s="247">
        <f>+D12+D15+D18+D21</f>
        <v>80</v>
      </c>
      <c r="E24" s="247">
        <f>+E12+E15+E18+E21</f>
        <v>640</v>
      </c>
      <c r="F24" s="248">
        <f>+F12+F15+F18+F21</f>
        <v>1066.64</v>
      </c>
    </row>
    <row r="25" spans="1:7" ht="15">
      <c r="A25" s="420"/>
      <c r="B25" s="232"/>
      <c r="C25" s="421"/>
      <c r="D25" s="422"/>
      <c r="E25" s="422"/>
      <c r="F25" s="422"/>
      <c r="G25" s="120"/>
    </row>
    <row r="26" spans="1:7" ht="15">
      <c r="A26" s="423"/>
      <c r="B26" s="118"/>
      <c r="C26" s="232"/>
      <c r="D26" s="424"/>
      <c r="E26" s="424"/>
      <c r="F26" s="424"/>
      <c r="G26" s="120"/>
    </row>
    <row r="27" spans="1:6" ht="15">
      <c r="A27" s="423"/>
      <c r="B27" s="118"/>
      <c r="C27" s="232"/>
      <c r="D27" s="425"/>
      <c r="E27" s="424"/>
      <c r="F27" s="424"/>
    </row>
    <row r="28" spans="1:6" ht="15">
      <c r="A28" s="423"/>
      <c r="B28" s="118"/>
      <c r="C28" s="232"/>
      <c r="D28" s="425"/>
      <c r="E28" s="424"/>
      <c r="F28" s="424"/>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K28"/>
  <sheetViews>
    <sheetView zoomScalePageLayoutView="0" workbookViewId="0" topLeftCell="A16">
      <selection activeCell="K11" sqref="K11"/>
    </sheetView>
  </sheetViews>
  <sheetFormatPr defaultColWidth="9.140625" defaultRowHeight="15"/>
  <cols>
    <col min="1" max="1" width="14.00390625" style="5" customWidth="1"/>
    <col min="2" max="2" width="18.28125" style="5" customWidth="1"/>
    <col min="3" max="3" width="64.421875" style="5" customWidth="1"/>
    <col min="4" max="4" width="10.00390625" style="6" customWidth="1"/>
    <col min="5" max="5" width="12.8515625" style="6" customWidth="1"/>
    <col min="6" max="6" width="18.57421875" style="5" customWidth="1"/>
    <col min="7" max="16384" width="9.140625" style="5" customWidth="1"/>
  </cols>
  <sheetData>
    <row r="1" spans="1:6" ht="15">
      <c r="A1" s="617" t="s">
        <v>321</v>
      </c>
      <c r="B1" s="617"/>
      <c r="C1" s="617"/>
      <c r="D1" s="617"/>
      <c r="E1" s="617"/>
      <c r="F1" s="617"/>
    </row>
    <row r="2" ht="15">
      <c r="J2" s="5">
        <v>5200</v>
      </c>
    </row>
    <row r="3" spans="1:10" ht="15" customHeight="1">
      <c r="A3" s="618" t="s">
        <v>351</v>
      </c>
      <c r="B3" s="618"/>
      <c r="C3" s="618"/>
      <c r="D3" s="618"/>
      <c r="E3" s="618"/>
      <c r="F3" s="618"/>
      <c r="J3" s="5">
        <v>12</v>
      </c>
    </row>
    <row r="4" ht="15">
      <c r="J4" s="5">
        <f>+J2/J3</f>
        <v>433.3333333333333</v>
      </c>
    </row>
    <row r="5" spans="1:6" ht="15" customHeight="1">
      <c r="A5" s="619" t="s">
        <v>322</v>
      </c>
      <c r="B5" s="619"/>
      <c r="C5" s="619"/>
      <c r="D5" s="619"/>
      <c r="E5" s="619"/>
      <c r="F5" s="619"/>
    </row>
    <row r="7" spans="1:6" s="72" customFormat="1" ht="15" customHeight="1">
      <c r="A7" s="553" t="s">
        <v>626</v>
      </c>
      <c r="B7" s="553"/>
      <c r="C7" s="553"/>
      <c r="D7" s="553"/>
      <c r="E7" s="553"/>
      <c r="F7" s="553"/>
    </row>
    <row r="8" spans="4:6" s="72" customFormat="1" ht="15.75" thickBot="1">
      <c r="D8" s="119"/>
      <c r="E8" s="119"/>
      <c r="F8" s="236" t="s">
        <v>415</v>
      </c>
    </row>
    <row r="9" spans="1:6" s="72" customFormat="1" ht="15" customHeight="1">
      <c r="A9" s="585" t="s">
        <v>323</v>
      </c>
      <c r="B9" s="587" t="s">
        <v>324</v>
      </c>
      <c r="C9" s="587" t="s">
        <v>325</v>
      </c>
      <c r="D9" s="581" t="s">
        <v>326</v>
      </c>
      <c r="E9" s="582"/>
      <c r="F9" s="551" t="s">
        <v>627</v>
      </c>
    </row>
    <row r="10" spans="1:6" s="72" customFormat="1" ht="15">
      <c r="A10" s="586"/>
      <c r="B10" s="588"/>
      <c r="C10" s="588"/>
      <c r="D10" s="583"/>
      <c r="E10" s="584"/>
      <c r="F10" s="552"/>
    </row>
    <row r="11" spans="1:6" s="72" customFormat="1" ht="84.75" customHeight="1">
      <c r="A11" s="589"/>
      <c r="B11" s="590"/>
      <c r="C11" s="590"/>
      <c r="D11" s="65" t="s">
        <v>92</v>
      </c>
      <c r="E11" s="65" t="s">
        <v>93</v>
      </c>
      <c r="F11" s="630"/>
    </row>
    <row r="12" spans="1:7" s="72" customFormat="1" ht="15">
      <c r="A12" s="22"/>
      <c r="B12" s="23" t="s">
        <v>94</v>
      </c>
      <c r="C12" s="23"/>
      <c r="D12" s="24">
        <f>SUM(D13:D14)</f>
        <v>20</v>
      </c>
      <c r="E12" s="24">
        <f>SUM(E13:E14)</f>
        <v>160</v>
      </c>
      <c r="F12" s="25">
        <f>SUM(F13:F14)</f>
        <v>807.18</v>
      </c>
      <c r="G12" s="120"/>
    </row>
    <row r="13" spans="1:11" s="72" customFormat="1" ht="45">
      <c r="A13" s="63">
        <v>1</v>
      </c>
      <c r="B13" s="114" t="s">
        <v>678</v>
      </c>
      <c r="C13" s="85" t="s">
        <v>502</v>
      </c>
      <c r="D13" s="116">
        <f>ROUND(+E13/8,0)</f>
        <v>10</v>
      </c>
      <c r="E13" s="116">
        <v>80</v>
      </c>
      <c r="F13" s="87">
        <f>+ROUND((847.53/21)*D13,2)</f>
        <v>403.59</v>
      </c>
      <c r="G13" s="120"/>
      <c r="J13" s="232"/>
      <c r="K13" s="232"/>
    </row>
    <row r="14" spans="1:11" s="72" customFormat="1" ht="33" customHeight="1">
      <c r="A14" s="63">
        <v>2</v>
      </c>
      <c r="B14" s="114" t="s">
        <v>678</v>
      </c>
      <c r="C14" s="85" t="s">
        <v>503</v>
      </c>
      <c r="D14" s="116">
        <f>ROUND(+E14/8,0)</f>
        <v>10</v>
      </c>
      <c r="E14" s="116">
        <v>80</v>
      </c>
      <c r="F14" s="87">
        <f>+ROUND((847.53/21)*D14,2)</f>
        <v>403.59</v>
      </c>
      <c r="J14" s="232"/>
      <c r="K14" s="232"/>
    </row>
    <row r="15" spans="1:11" s="72" customFormat="1" ht="15">
      <c r="A15" s="22"/>
      <c r="B15" s="23" t="s">
        <v>45</v>
      </c>
      <c r="C15" s="23"/>
      <c r="D15" s="24">
        <f>SUM(D16:D17)</f>
        <v>20</v>
      </c>
      <c r="E15" s="24">
        <f>SUM(E16:E17)</f>
        <v>160</v>
      </c>
      <c r="F15" s="25">
        <f>SUM(F16:F17)</f>
        <v>807.18</v>
      </c>
      <c r="G15" s="120"/>
      <c r="J15" s="232"/>
      <c r="K15" s="232"/>
    </row>
    <row r="16" spans="1:11" s="72" customFormat="1" ht="30.75" customHeight="1">
      <c r="A16" s="89">
        <v>3</v>
      </c>
      <c r="B16" s="114" t="s">
        <v>678</v>
      </c>
      <c r="C16" s="114" t="s">
        <v>504</v>
      </c>
      <c r="D16" s="116">
        <f>ROUND(+E16/8,0)</f>
        <v>10</v>
      </c>
      <c r="E16" s="116">
        <v>80</v>
      </c>
      <c r="F16" s="87">
        <f>+ROUND((847.53/21)*D16,2)</f>
        <v>403.59</v>
      </c>
      <c r="G16" s="120"/>
      <c r="J16" s="232"/>
      <c r="K16" s="232"/>
    </row>
    <row r="17" spans="1:6" s="72" customFormat="1" ht="75">
      <c r="A17" s="89">
        <v>4</v>
      </c>
      <c r="B17" s="114" t="s">
        <v>678</v>
      </c>
      <c r="C17" s="88" t="s">
        <v>505</v>
      </c>
      <c r="D17" s="116">
        <f>ROUND(+E17/8,0)</f>
        <v>10</v>
      </c>
      <c r="E17" s="116">
        <v>80</v>
      </c>
      <c r="F17" s="87">
        <f>+ROUND((847.53/21)*D17,2)</f>
        <v>403.59</v>
      </c>
    </row>
    <row r="18" spans="1:7" s="72" customFormat="1" ht="15">
      <c r="A18" s="33"/>
      <c r="B18" s="23" t="s">
        <v>201</v>
      </c>
      <c r="C18" s="23"/>
      <c r="D18" s="24">
        <f>SUM(D19:D20)</f>
        <v>20</v>
      </c>
      <c r="E18" s="24">
        <f>SUM(E19:E20)</f>
        <v>160</v>
      </c>
      <c r="F18" s="25">
        <f>SUM(F19:F20)</f>
        <v>807.18</v>
      </c>
      <c r="G18" s="120"/>
    </row>
    <row r="19" spans="1:7" s="72" customFormat="1" ht="75">
      <c r="A19" s="89">
        <v>5</v>
      </c>
      <c r="B19" s="114" t="s">
        <v>678</v>
      </c>
      <c r="C19" s="401" t="s">
        <v>123</v>
      </c>
      <c r="D19" s="116">
        <f>ROUND(+E19/8,0)</f>
        <v>10</v>
      </c>
      <c r="E19" s="116">
        <v>80</v>
      </c>
      <c r="F19" s="87">
        <f>+ROUND((847.53/21)*D19,2)</f>
        <v>403.59</v>
      </c>
      <c r="G19" s="120"/>
    </row>
    <row r="20" spans="1:6" s="72" customFormat="1" ht="60">
      <c r="A20" s="89">
        <v>6</v>
      </c>
      <c r="B20" s="114" t="s">
        <v>678</v>
      </c>
      <c r="C20" s="88" t="s">
        <v>124</v>
      </c>
      <c r="D20" s="116">
        <f>ROUND(+E20/8,0)</f>
        <v>10</v>
      </c>
      <c r="E20" s="116">
        <v>80</v>
      </c>
      <c r="F20" s="87">
        <f>+ROUND((847.53/21)*D20,2)</f>
        <v>403.59</v>
      </c>
    </row>
    <row r="21" spans="1:7" s="72" customFormat="1" ht="15">
      <c r="A21" s="32"/>
      <c r="B21" s="23" t="s">
        <v>299</v>
      </c>
      <c r="C21" s="23"/>
      <c r="D21" s="24">
        <f>SUM(D22:D23)</f>
        <v>20</v>
      </c>
      <c r="E21" s="24">
        <f>SUM(E22:E23)</f>
        <v>160</v>
      </c>
      <c r="F21" s="25">
        <f>SUM(F22:F23)</f>
        <v>807.18</v>
      </c>
      <c r="G21" s="120"/>
    </row>
    <row r="22" spans="1:7" s="72" customFormat="1" ht="75">
      <c r="A22" s="89">
        <v>7</v>
      </c>
      <c r="B22" s="114" t="s">
        <v>678</v>
      </c>
      <c r="C22" s="105" t="s">
        <v>527</v>
      </c>
      <c r="D22" s="116">
        <f>ROUND(+E22/8,0)</f>
        <v>10</v>
      </c>
      <c r="E22" s="116">
        <v>80</v>
      </c>
      <c r="F22" s="87">
        <f>+ROUND((847.53/21)*D22,2)</f>
        <v>403.59</v>
      </c>
      <c r="G22" s="120"/>
    </row>
    <row r="23" spans="1:6" s="72" customFormat="1" ht="90.75" thickBot="1">
      <c r="A23" s="233">
        <v>8</v>
      </c>
      <c r="B23" s="234" t="s">
        <v>678</v>
      </c>
      <c r="C23" s="235" t="s">
        <v>439</v>
      </c>
      <c r="D23" s="143">
        <f>ROUND(+E23/8,0)</f>
        <v>10</v>
      </c>
      <c r="E23" s="143">
        <v>80</v>
      </c>
      <c r="F23" s="144">
        <f>+ROUND((847.53/21)*D23,2)</f>
        <v>403.59</v>
      </c>
    </row>
    <row r="24" spans="1:6" s="72" customFormat="1" ht="15.75" thickBot="1">
      <c r="A24" s="338"/>
      <c r="B24" s="339"/>
      <c r="C24" s="339" t="s">
        <v>373</v>
      </c>
      <c r="D24" s="247">
        <f>+D12+D15+D18+D21</f>
        <v>80</v>
      </c>
      <c r="E24" s="247">
        <f>+E12+E15+E18+E21</f>
        <v>640</v>
      </c>
      <c r="F24" s="248">
        <f>+F12+F15+F18+F21</f>
        <v>3228.72</v>
      </c>
    </row>
    <row r="25" spans="1:6" ht="15">
      <c r="A25" s="13"/>
      <c r="B25" s="10"/>
      <c r="C25" s="14"/>
      <c r="D25" s="15"/>
      <c r="E25" s="15"/>
      <c r="F25" s="15"/>
    </row>
    <row r="26" spans="1:6" ht="15">
      <c r="A26" s="16"/>
      <c r="B26" s="9"/>
      <c r="C26" s="10"/>
      <c r="D26" s="12"/>
      <c r="E26" s="12"/>
      <c r="F26" s="12"/>
    </row>
    <row r="27" spans="1:6" ht="15">
      <c r="A27" s="16"/>
      <c r="B27" s="9"/>
      <c r="C27" s="10"/>
      <c r="D27" s="11"/>
      <c r="E27" s="12"/>
      <c r="F27" s="12"/>
    </row>
    <row r="28" spans="1:6" ht="15">
      <c r="A28" s="16"/>
      <c r="B28" s="9"/>
      <c r="C28" s="10"/>
      <c r="D28" s="11"/>
      <c r="E28" s="12"/>
      <c r="F28" s="12"/>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C00000"/>
  </sheetPr>
  <dimension ref="A1:F23"/>
  <sheetViews>
    <sheetView zoomScale="75" zoomScaleNormal="75" zoomScalePageLayoutView="0" workbookViewId="0" topLeftCell="A1">
      <selection activeCell="J32" sqref="J32"/>
    </sheetView>
  </sheetViews>
  <sheetFormatPr defaultColWidth="9.140625" defaultRowHeight="15"/>
  <cols>
    <col min="1" max="1" width="6.28125" style="5" customWidth="1"/>
    <col min="2" max="2" width="16.57421875" style="5" customWidth="1"/>
    <col min="3" max="3" width="81.00390625" style="5" customWidth="1"/>
    <col min="4" max="4" width="16.28125" style="5" customWidth="1"/>
    <col min="5" max="5" width="14.28125" style="5" customWidth="1"/>
    <col min="6" max="6" width="21.57421875" style="5" customWidth="1"/>
    <col min="7" max="16384" width="9.140625" style="5" customWidth="1"/>
  </cols>
  <sheetData>
    <row r="1" spans="1:6" ht="15">
      <c r="A1" s="622" t="s">
        <v>321</v>
      </c>
      <c r="B1" s="622"/>
      <c r="C1" s="622"/>
      <c r="D1" s="622"/>
      <c r="E1" s="622"/>
      <c r="F1" s="622"/>
    </row>
    <row r="2" spans="1:6" ht="15">
      <c r="A2" s="17"/>
      <c r="B2" s="17"/>
      <c r="C2" s="17"/>
      <c r="D2" s="17"/>
      <c r="E2" s="17"/>
      <c r="F2" s="17"/>
    </row>
    <row r="3" spans="1:6" ht="15">
      <c r="A3" s="623" t="s">
        <v>351</v>
      </c>
      <c r="B3" s="623"/>
      <c r="C3" s="623"/>
      <c r="D3" s="623"/>
      <c r="E3" s="623"/>
      <c r="F3" s="623"/>
    </row>
    <row r="4" spans="1:6" ht="15">
      <c r="A4" s="17"/>
      <c r="B4" s="17"/>
      <c r="C4" s="17"/>
      <c r="D4" s="17"/>
      <c r="E4" s="17"/>
      <c r="F4" s="17"/>
    </row>
    <row r="5" spans="1:6" ht="15">
      <c r="A5" s="624" t="s">
        <v>322</v>
      </c>
      <c r="B5" s="624"/>
      <c r="C5" s="624"/>
      <c r="D5" s="624"/>
      <c r="E5" s="624"/>
      <c r="F5" s="624"/>
    </row>
    <row r="6" spans="1:6" ht="15">
      <c r="A6" s="17"/>
      <c r="B6" s="17"/>
      <c r="C6" s="17"/>
      <c r="D6" s="17"/>
      <c r="E6" s="17"/>
      <c r="F6" s="17"/>
    </row>
    <row r="7" spans="1:6" s="72" customFormat="1" ht="15">
      <c r="A7" s="563" t="s">
        <v>628</v>
      </c>
      <c r="B7" s="563"/>
      <c r="C7" s="563"/>
      <c r="D7" s="563"/>
      <c r="E7" s="563"/>
      <c r="F7" s="563"/>
    </row>
    <row r="8" spans="1:6" s="72" customFormat="1" ht="15.75" thickBot="1">
      <c r="A8" s="237"/>
      <c r="B8" s="238"/>
      <c r="C8" s="239"/>
      <c r="D8" s="239"/>
      <c r="E8" s="237"/>
      <c r="F8" s="238"/>
    </row>
    <row r="9" spans="1:6" s="72" customFormat="1" ht="15" customHeight="1">
      <c r="A9" s="554" t="s">
        <v>323</v>
      </c>
      <c r="B9" s="556" t="s">
        <v>324</v>
      </c>
      <c r="C9" s="556" t="s">
        <v>325</v>
      </c>
      <c r="D9" s="556" t="s">
        <v>326</v>
      </c>
      <c r="E9" s="556"/>
      <c r="F9" s="551" t="s">
        <v>531</v>
      </c>
    </row>
    <row r="10" spans="1:6" s="72" customFormat="1" ht="15">
      <c r="A10" s="555"/>
      <c r="B10" s="557"/>
      <c r="C10" s="557"/>
      <c r="D10" s="557"/>
      <c r="E10" s="557"/>
      <c r="F10" s="552"/>
    </row>
    <row r="11" spans="1:6" s="72" customFormat="1" ht="75" customHeight="1" thickBot="1">
      <c r="A11" s="564"/>
      <c r="B11" s="565"/>
      <c r="C11" s="565"/>
      <c r="D11" s="64" t="s">
        <v>92</v>
      </c>
      <c r="E11" s="64" t="s">
        <v>93</v>
      </c>
      <c r="F11" s="552"/>
    </row>
    <row r="12" spans="1:6" s="72" customFormat="1" ht="15.75" thickBot="1">
      <c r="A12" s="388"/>
      <c r="B12" s="324" t="s">
        <v>94</v>
      </c>
      <c r="C12" s="157" t="s">
        <v>442</v>
      </c>
      <c r="D12" s="209"/>
      <c r="E12" s="209"/>
      <c r="F12" s="203"/>
    </row>
    <row r="13" spans="1:6" s="72" customFormat="1" ht="30">
      <c r="A13" s="375">
        <v>1</v>
      </c>
      <c r="B13" s="376" t="s">
        <v>678</v>
      </c>
      <c r="C13" s="377" t="s">
        <v>728</v>
      </c>
      <c r="D13" s="378">
        <f>ROUND(+E13/8,0)</f>
        <v>1</v>
      </c>
      <c r="E13" s="378">
        <v>8</v>
      </c>
      <c r="F13" s="379">
        <f>+ROUND((280/21)*D13,2)</f>
        <v>13.33</v>
      </c>
    </row>
    <row r="14" spans="1:6" s="72" customFormat="1" ht="30">
      <c r="A14" s="380">
        <v>2</v>
      </c>
      <c r="B14" s="381" t="s">
        <v>678</v>
      </c>
      <c r="C14" s="382" t="s">
        <v>443</v>
      </c>
      <c r="D14" s="378">
        <f>ROUND(+E14/8,0)</f>
        <v>2</v>
      </c>
      <c r="E14" s="383">
        <v>16</v>
      </c>
      <c r="F14" s="384">
        <f>+ROUND((280/21)*D14,2)</f>
        <v>26.67</v>
      </c>
    </row>
    <row r="15" spans="1:6" s="72" customFormat="1" ht="45">
      <c r="A15" s="380">
        <v>3</v>
      </c>
      <c r="B15" s="381" t="s">
        <v>678</v>
      </c>
      <c r="C15" s="382" t="s">
        <v>444</v>
      </c>
      <c r="D15" s="378">
        <f>ROUND(+E15/8,0)</f>
        <v>3</v>
      </c>
      <c r="E15" s="383">
        <v>22</v>
      </c>
      <c r="F15" s="384">
        <f>+ROUND((280/21)*D15,2)</f>
        <v>40</v>
      </c>
    </row>
    <row r="16" spans="1:6" s="72" customFormat="1" ht="30">
      <c r="A16" s="385">
        <v>4</v>
      </c>
      <c r="B16" s="381" t="s">
        <v>678</v>
      </c>
      <c r="C16" s="382" t="s">
        <v>526</v>
      </c>
      <c r="D16" s="378">
        <f>ROUND(+E16/8,0)</f>
        <v>1</v>
      </c>
      <c r="E16" s="369">
        <v>10</v>
      </c>
      <c r="F16" s="384">
        <f>+ROUND((280/21)*D16,2)</f>
        <v>13.33</v>
      </c>
    </row>
    <row r="17" spans="1:6" s="72" customFormat="1" ht="15">
      <c r="A17" s="370"/>
      <c r="B17" s="368" t="s">
        <v>45</v>
      </c>
      <c r="C17" s="251" t="s">
        <v>440</v>
      </c>
      <c r="D17" s="293"/>
      <c r="E17" s="293"/>
      <c r="F17" s="371"/>
    </row>
    <row r="18" spans="1:6" s="72" customFormat="1" ht="15">
      <c r="A18" s="240">
        <v>5</v>
      </c>
      <c r="B18" s="386" t="s">
        <v>678</v>
      </c>
      <c r="C18" s="372" t="s">
        <v>522</v>
      </c>
      <c r="D18" s="146">
        <f>ROUND(+E18/8,0)</f>
        <v>4</v>
      </c>
      <c r="E18" s="387">
        <v>35</v>
      </c>
      <c r="F18" s="106">
        <f>+ROUND((280/21)*D18,2)</f>
        <v>53.33</v>
      </c>
    </row>
    <row r="19" spans="1:6" s="72" customFormat="1" ht="15">
      <c r="A19" s="240">
        <v>6</v>
      </c>
      <c r="B19" s="386" t="s">
        <v>678</v>
      </c>
      <c r="C19" s="372" t="s">
        <v>523</v>
      </c>
      <c r="D19" s="146">
        <f>ROUND(+E19/8,0)</f>
        <v>6</v>
      </c>
      <c r="E19" s="387">
        <v>47</v>
      </c>
      <c r="F19" s="106">
        <f>+ROUND((280/21)*D19,2)</f>
        <v>80</v>
      </c>
    </row>
    <row r="20" spans="1:6" s="72" customFormat="1" ht="15">
      <c r="A20" s="240">
        <v>7</v>
      </c>
      <c r="B20" s="386" t="s">
        <v>678</v>
      </c>
      <c r="C20" s="115" t="s">
        <v>524</v>
      </c>
      <c r="D20" s="146">
        <f>ROUND(+E20/8,0)</f>
        <v>2</v>
      </c>
      <c r="E20" s="387">
        <v>14</v>
      </c>
      <c r="F20" s="106">
        <f>+ROUND((280/21)*D20,2)</f>
        <v>26.67</v>
      </c>
    </row>
    <row r="21" spans="1:6" s="72" customFormat="1" ht="15">
      <c r="A21" s="220"/>
      <c r="B21" s="368" t="s">
        <v>201</v>
      </c>
      <c r="C21" s="373"/>
      <c r="D21" s="222"/>
      <c r="E21" s="222"/>
      <c r="F21" s="374"/>
    </row>
    <row r="22" spans="1:6" s="72" customFormat="1" ht="30.75" thickBot="1">
      <c r="A22" s="428">
        <v>8</v>
      </c>
      <c r="B22" s="429" t="s">
        <v>678</v>
      </c>
      <c r="C22" s="363" t="s">
        <v>525</v>
      </c>
      <c r="D22" s="267">
        <f>ROUND(+E22/8,0)</f>
        <v>3</v>
      </c>
      <c r="E22" s="430">
        <v>23</v>
      </c>
      <c r="F22" s="431">
        <f>+ROUND((280/21)*D22,2)</f>
        <v>40</v>
      </c>
    </row>
    <row r="23" spans="1:6" s="72" customFormat="1" ht="15.75" thickBot="1">
      <c r="A23" s="341"/>
      <c r="B23" s="426"/>
      <c r="C23" s="339" t="s">
        <v>373</v>
      </c>
      <c r="D23" s="342">
        <f>SUM(D13:D22)</f>
        <v>22</v>
      </c>
      <c r="E23" s="342">
        <f>SUM(E13:E22)</f>
        <v>175</v>
      </c>
      <c r="F23" s="427">
        <f>SUM(F13:F22)</f>
        <v>293.33</v>
      </c>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B0F0"/>
  </sheetPr>
  <dimension ref="A1:F33"/>
  <sheetViews>
    <sheetView zoomScalePageLayoutView="0" workbookViewId="0" topLeftCell="A1">
      <selection activeCell="F6" sqref="F6"/>
    </sheetView>
  </sheetViews>
  <sheetFormatPr defaultColWidth="17.8515625" defaultRowHeight="15"/>
  <cols>
    <col min="1" max="1" width="11.7109375" style="72" customWidth="1"/>
    <col min="2" max="2" width="17.8515625" style="72" customWidth="1"/>
    <col min="3" max="3" width="50.421875" style="72" customWidth="1"/>
    <col min="4" max="4" width="12.421875" style="72" customWidth="1"/>
    <col min="5" max="5" width="12.7109375" style="72" customWidth="1"/>
    <col min="6" max="16384" width="17.8515625" style="72" customWidth="1"/>
  </cols>
  <sheetData>
    <row r="1" spans="1:6" s="409" customFormat="1" ht="15" customHeight="1">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ustomHeight="1">
      <c r="A7" s="542" t="s">
        <v>729</v>
      </c>
      <c r="B7" s="542"/>
      <c r="C7" s="542"/>
      <c r="D7" s="542"/>
      <c r="E7" s="542"/>
      <c r="F7" s="542"/>
    </row>
    <row r="8" spans="1:6" ht="15.75" thickBot="1">
      <c r="A8" s="67"/>
      <c r="B8" s="128"/>
      <c r="C8" s="129"/>
      <c r="D8" s="129"/>
      <c r="E8" s="67"/>
      <c r="F8" s="128"/>
    </row>
    <row r="9" spans="1:6" ht="15" customHeight="1">
      <c r="A9" s="543" t="s">
        <v>323</v>
      </c>
      <c r="B9" s="545" t="s">
        <v>324</v>
      </c>
      <c r="C9" s="545" t="s">
        <v>325</v>
      </c>
      <c r="D9" s="547" t="s">
        <v>326</v>
      </c>
      <c r="E9" s="548"/>
      <c r="F9" s="551" t="s">
        <v>280</v>
      </c>
    </row>
    <row r="10" spans="1:6" ht="15">
      <c r="A10" s="544"/>
      <c r="B10" s="546"/>
      <c r="C10" s="546"/>
      <c r="D10" s="549"/>
      <c r="E10" s="550"/>
      <c r="F10" s="552"/>
    </row>
    <row r="11" spans="1:6" ht="93" customHeight="1" thickBot="1">
      <c r="A11" s="560"/>
      <c r="B11" s="561"/>
      <c r="C11" s="561"/>
      <c r="D11" s="70" t="s">
        <v>92</v>
      </c>
      <c r="E11" s="70" t="s">
        <v>93</v>
      </c>
      <c r="F11" s="562"/>
    </row>
    <row r="12" spans="1:6" ht="15">
      <c r="A12" s="250"/>
      <c r="B12" s="185" t="s">
        <v>243</v>
      </c>
      <c r="C12" s="186"/>
      <c r="D12" s="187">
        <f>SUM(D13:D14)</f>
        <v>31</v>
      </c>
      <c r="E12" s="187">
        <f>SUM(E13:E14)</f>
        <v>242</v>
      </c>
      <c r="F12" s="188">
        <f>SUM(F13:F14)</f>
        <v>413.33000000000004</v>
      </c>
    </row>
    <row r="13" spans="1:6" ht="15">
      <c r="A13" s="68">
        <v>1</v>
      </c>
      <c r="B13" s="432" t="s">
        <v>678</v>
      </c>
      <c r="C13" s="365" t="s">
        <v>489</v>
      </c>
      <c r="D13" s="116">
        <f aca="true" t="shared" si="0" ref="D13:D30">ROUND(+E13/8,0)</f>
        <v>18</v>
      </c>
      <c r="E13" s="130">
        <v>140</v>
      </c>
      <c r="F13" s="87">
        <f>+ROUND((280/21)*D13,2)</f>
        <v>240</v>
      </c>
    </row>
    <row r="14" spans="1:6" ht="15">
      <c r="A14" s="68">
        <v>2</v>
      </c>
      <c r="B14" s="432" t="s">
        <v>678</v>
      </c>
      <c r="C14" s="365" t="s">
        <v>490</v>
      </c>
      <c r="D14" s="116">
        <f t="shared" si="0"/>
        <v>13</v>
      </c>
      <c r="E14" s="130">
        <v>102</v>
      </c>
      <c r="F14" s="87">
        <f>+ROUND((280/21)*D14,2)</f>
        <v>173.33</v>
      </c>
    </row>
    <row r="15" spans="1:6" ht="15">
      <c r="A15" s="249"/>
      <c r="B15" s="183" t="s">
        <v>246</v>
      </c>
      <c r="C15" s="23"/>
      <c r="D15" s="24">
        <f>SUM(D16:D18)</f>
        <v>26</v>
      </c>
      <c r="E15" s="24">
        <f>SUM(E16:E18)</f>
        <v>210</v>
      </c>
      <c r="F15" s="25">
        <f>SUM(F16:F18)</f>
        <v>346.65999999999997</v>
      </c>
    </row>
    <row r="16" spans="1:6" ht="15">
      <c r="A16" s="99">
        <v>3</v>
      </c>
      <c r="B16" s="432" t="s">
        <v>678</v>
      </c>
      <c r="C16" s="365" t="s">
        <v>490</v>
      </c>
      <c r="D16" s="116">
        <f t="shared" si="0"/>
        <v>4</v>
      </c>
      <c r="E16" s="130">
        <v>35</v>
      </c>
      <c r="F16" s="87">
        <f>+ROUND((280/21)*D16,2)</f>
        <v>53.33</v>
      </c>
    </row>
    <row r="17" spans="1:6" ht="15">
      <c r="A17" s="99">
        <v>4</v>
      </c>
      <c r="B17" s="432" t="s">
        <v>678</v>
      </c>
      <c r="C17" s="365" t="s">
        <v>491</v>
      </c>
      <c r="D17" s="116">
        <f t="shared" si="0"/>
        <v>9</v>
      </c>
      <c r="E17" s="130">
        <v>70</v>
      </c>
      <c r="F17" s="87">
        <f>+ROUND((280/21)*D17,2)</f>
        <v>120</v>
      </c>
    </row>
    <row r="18" spans="1:6" ht="15">
      <c r="A18" s="99">
        <v>5</v>
      </c>
      <c r="B18" s="432" t="s">
        <v>678</v>
      </c>
      <c r="C18" s="365" t="s">
        <v>492</v>
      </c>
      <c r="D18" s="116">
        <f t="shared" si="0"/>
        <v>13</v>
      </c>
      <c r="E18" s="130">
        <v>105</v>
      </c>
      <c r="F18" s="87">
        <f>+ROUND((280/21)*D18,2)</f>
        <v>173.33</v>
      </c>
    </row>
    <row r="19" spans="1:6" ht="15">
      <c r="A19" s="249"/>
      <c r="B19" s="183" t="s">
        <v>688</v>
      </c>
      <c r="C19" s="23"/>
      <c r="D19" s="24">
        <f>SUM(D20:D22)</f>
        <v>31</v>
      </c>
      <c r="E19" s="24">
        <f>SUM(E20:E22)</f>
        <v>245</v>
      </c>
      <c r="F19" s="25">
        <f>SUM(F20:F22)</f>
        <v>413.33</v>
      </c>
    </row>
    <row r="20" spans="1:6" ht="15">
      <c r="A20" s="99">
        <v>6</v>
      </c>
      <c r="B20" s="432" t="s">
        <v>678</v>
      </c>
      <c r="C20" s="365" t="s">
        <v>492</v>
      </c>
      <c r="D20" s="116">
        <f t="shared" si="0"/>
        <v>4</v>
      </c>
      <c r="E20" s="130">
        <v>35</v>
      </c>
      <c r="F20" s="87">
        <f>+ROUND((280/21)*D20,2)</f>
        <v>53.33</v>
      </c>
    </row>
    <row r="21" spans="1:6" ht="15">
      <c r="A21" s="99">
        <v>7</v>
      </c>
      <c r="B21" s="432" t="s">
        <v>678</v>
      </c>
      <c r="C21" s="365" t="s">
        <v>493</v>
      </c>
      <c r="D21" s="116">
        <f t="shared" si="0"/>
        <v>18</v>
      </c>
      <c r="E21" s="130">
        <v>140</v>
      </c>
      <c r="F21" s="87">
        <f>+ROUND((280/21)*D21,2)</f>
        <v>240</v>
      </c>
    </row>
    <row r="22" spans="1:6" ht="15">
      <c r="A22" s="99">
        <v>8</v>
      </c>
      <c r="B22" s="432" t="s">
        <v>678</v>
      </c>
      <c r="C22" s="365" t="s">
        <v>494</v>
      </c>
      <c r="D22" s="116">
        <f t="shared" si="0"/>
        <v>9</v>
      </c>
      <c r="E22" s="130">
        <v>70</v>
      </c>
      <c r="F22" s="87">
        <f>+ROUND((280/21)*D22,2)</f>
        <v>120</v>
      </c>
    </row>
    <row r="23" spans="1:6" ht="15">
      <c r="A23" s="249"/>
      <c r="B23" s="183" t="s">
        <v>238</v>
      </c>
      <c r="C23" s="23"/>
      <c r="D23" s="24">
        <f>SUM(D24:D30)</f>
        <v>32</v>
      </c>
      <c r="E23" s="24">
        <f>SUM(E24:E30)</f>
        <v>241</v>
      </c>
      <c r="F23" s="25">
        <f>SUM(F24:F30)</f>
        <v>426.6499999999999</v>
      </c>
    </row>
    <row r="24" spans="1:6" ht="15">
      <c r="A24" s="99">
        <v>9</v>
      </c>
      <c r="B24" s="432" t="s">
        <v>678</v>
      </c>
      <c r="C24" s="365" t="s">
        <v>494</v>
      </c>
      <c r="D24" s="116">
        <f t="shared" si="0"/>
        <v>9</v>
      </c>
      <c r="E24" s="130">
        <v>70</v>
      </c>
      <c r="F24" s="87">
        <f aca="true" t="shared" si="1" ref="F24:F30">+ROUND((280/21)*D24,2)</f>
        <v>120</v>
      </c>
    </row>
    <row r="25" spans="1:6" ht="30">
      <c r="A25" s="99">
        <v>10</v>
      </c>
      <c r="B25" s="432" t="s">
        <v>678</v>
      </c>
      <c r="C25" s="365" t="s">
        <v>495</v>
      </c>
      <c r="D25" s="116">
        <f t="shared" si="0"/>
        <v>4</v>
      </c>
      <c r="E25" s="130">
        <v>32</v>
      </c>
      <c r="F25" s="87">
        <f t="shared" si="1"/>
        <v>53.33</v>
      </c>
    </row>
    <row r="26" spans="1:6" ht="15">
      <c r="A26" s="99">
        <v>11</v>
      </c>
      <c r="B26" s="432" t="s">
        <v>678</v>
      </c>
      <c r="C26" s="365" t="s">
        <v>496</v>
      </c>
      <c r="D26" s="116">
        <f t="shared" si="0"/>
        <v>4</v>
      </c>
      <c r="E26" s="130">
        <v>35</v>
      </c>
      <c r="F26" s="87">
        <f t="shared" si="1"/>
        <v>53.33</v>
      </c>
    </row>
    <row r="27" spans="1:6" ht="15">
      <c r="A27" s="99">
        <v>12</v>
      </c>
      <c r="B27" s="432" t="s">
        <v>678</v>
      </c>
      <c r="C27" s="365" t="s">
        <v>497</v>
      </c>
      <c r="D27" s="116">
        <f t="shared" si="0"/>
        <v>3</v>
      </c>
      <c r="E27" s="130">
        <v>20</v>
      </c>
      <c r="F27" s="87">
        <f t="shared" si="1"/>
        <v>40</v>
      </c>
    </row>
    <row r="28" spans="1:6" ht="15">
      <c r="A28" s="244">
        <v>13</v>
      </c>
      <c r="B28" s="432" t="s">
        <v>678</v>
      </c>
      <c r="C28" s="365" t="s">
        <v>498</v>
      </c>
      <c r="D28" s="116">
        <f t="shared" si="0"/>
        <v>4</v>
      </c>
      <c r="E28" s="147">
        <v>28</v>
      </c>
      <c r="F28" s="87">
        <f t="shared" si="1"/>
        <v>53.33</v>
      </c>
    </row>
    <row r="29" spans="1:6" ht="15">
      <c r="A29" s="99">
        <v>14</v>
      </c>
      <c r="B29" s="432" t="s">
        <v>678</v>
      </c>
      <c r="C29" s="365" t="s">
        <v>499</v>
      </c>
      <c r="D29" s="116">
        <f t="shared" si="0"/>
        <v>4</v>
      </c>
      <c r="E29" s="142">
        <v>28</v>
      </c>
      <c r="F29" s="87">
        <f t="shared" si="1"/>
        <v>53.33</v>
      </c>
    </row>
    <row r="30" spans="1:6" ht="15">
      <c r="A30" s="99">
        <v>15</v>
      </c>
      <c r="B30" s="432" t="s">
        <v>678</v>
      </c>
      <c r="C30" s="365" t="s">
        <v>500</v>
      </c>
      <c r="D30" s="116">
        <f t="shared" si="0"/>
        <v>4</v>
      </c>
      <c r="E30" s="142">
        <v>28</v>
      </c>
      <c r="F30" s="87">
        <f t="shared" si="1"/>
        <v>53.33</v>
      </c>
    </row>
    <row r="31" spans="1:6" ht="15.75" thickBot="1">
      <c r="A31" s="245"/>
      <c r="B31" s="246"/>
      <c r="C31" s="246" t="s">
        <v>373</v>
      </c>
      <c r="D31" s="247">
        <f>+D12+D15+D19+D23</f>
        <v>120</v>
      </c>
      <c r="E31" s="247">
        <f>+E12+E15+E19+E23</f>
        <v>938</v>
      </c>
      <c r="F31" s="248">
        <f>+F12+F15+F19+F23</f>
        <v>1599.9699999999998</v>
      </c>
    </row>
    <row r="33" spans="4:6" ht="15">
      <c r="D33" s="154"/>
      <c r="E33" s="154"/>
      <c r="F33" s="154"/>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F33"/>
  <sheetViews>
    <sheetView zoomScalePageLayoutView="0" workbookViewId="0" topLeftCell="A19">
      <selection activeCell="C32" sqref="C32"/>
    </sheetView>
  </sheetViews>
  <sheetFormatPr defaultColWidth="9.140625" defaultRowHeight="15"/>
  <cols>
    <col min="1" max="1" width="11.140625" style="1" bestFit="1" customWidth="1"/>
    <col min="2" max="2" width="16.7109375" style="1" customWidth="1"/>
    <col min="3" max="3" width="76.140625" style="7" customWidth="1"/>
    <col min="4" max="4" width="12.140625" style="7" customWidth="1"/>
    <col min="5" max="5" width="12.140625" style="1" bestFit="1" customWidth="1"/>
    <col min="6" max="6" width="17.8515625" style="1" customWidth="1"/>
    <col min="7" max="16384" width="9.140625" style="1" customWidth="1"/>
  </cols>
  <sheetData>
    <row r="1" spans="1:6" ht="15">
      <c r="A1" s="631" t="s">
        <v>321</v>
      </c>
      <c r="B1" s="631"/>
      <c r="C1" s="631"/>
      <c r="D1" s="631"/>
      <c r="E1" s="631"/>
      <c r="F1" s="631"/>
    </row>
    <row r="2" spans="1:6" ht="15">
      <c r="A2" s="2"/>
      <c r="B2" s="3"/>
      <c r="C2" s="4"/>
      <c r="D2" s="4"/>
      <c r="E2" s="2"/>
      <c r="F2" s="3"/>
    </row>
    <row r="3" spans="1:6" ht="15" customHeight="1">
      <c r="A3" s="618" t="s">
        <v>351</v>
      </c>
      <c r="B3" s="618"/>
      <c r="C3" s="618"/>
      <c r="D3" s="618"/>
      <c r="E3" s="618"/>
      <c r="F3" s="618"/>
    </row>
    <row r="4" spans="1:6" ht="15">
      <c r="A4" s="2"/>
      <c r="B4" s="3"/>
      <c r="C4" s="4"/>
      <c r="D4" s="4"/>
      <c r="E4" s="2"/>
      <c r="F4" s="3"/>
    </row>
    <row r="5" spans="1:6" ht="15" customHeight="1">
      <c r="A5" s="632" t="s">
        <v>350</v>
      </c>
      <c r="B5" s="632"/>
      <c r="C5" s="632"/>
      <c r="D5" s="632"/>
      <c r="E5" s="632"/>
      <c r="F5" s="632"/>
    </row>
    <row r="6" spans="1:6" ht="15">
      <c r="A6" s="2"/>
      <c r="B6" s="3"/>
      <c r="C6" s="4"/>
      <c r="D6" s="4"/>
      <c r="E6" s="2"/>
      <c r="F6" s="3"/>
    </row>
    <row r="7" spans="1:6" s="120" customFormat="1" ht="15">
      <c r="A7" s="542" t="s">
        <v>701</v>
      </c>
      <c r="B7" s="542"/>
      <c r="C7" s="542"/>
      <c r="D7" s="542"/>
      <c r="E7" s="542"/>
      <c r="F7" s="542"/>
    </row>
    <row r="8" spans="1:6" s="120" customFormat="1" ht="15.75" thickBot="1">
      <c r="A8" s="67"/>
      <c r="B8" s="128"/>
      <c r="C8" s="129"/>
      <c r="D8" s="129"/>
      <c r="E8" s="67"/>
      <c r="F8" s="128"/>
    </row>
    <row r="9" spans="1:6" s="120" customFormat="1" ht="15">
      <c r="A9" s="558" t="s">
        <v>323</v>
      </c>
      <c r="B9" s="538" t="s">
        <v>324</v>
      </c>
      <c r="C9" s="538" t="s">
        <v>325</v>
      </c>
      <c r="D9" s="538" t="s">
        <v>326</v>
      </c>
      <c r="E9" s="538"/>
      <c r="F9" s="540" t="s">
        <v>298</v>
      </c>
    </row>
    <row r="10" spans="1:6" s="120" customFormat="1" ht="15">
      <c r="A10" s="559"/>
      <c r="B10" s="539"/>
      <c r="C10" s="539"/>
      <c r="D10" s="539"/>
      <c r="E10" s="539"/>
      <c r="F10" s="541"/>
    </row>
    <row r="11" spans="1:6" s="120" customFormat="1" ht="45">
      <c r="A11" s="559"/>
      <c r="B11" s="539"/>
      <c r="C11" s="539"/>
      <c r="D11" s="55" t="s">
        <v>92</v>
      </c>
      <c r="E11" s="55" t="s">
        <v>93</v>
      </c>
      <c r="F11" s="541"/>
    </row>
    <row r="12" spans="1:6" s="120" customFormat="1" ht="15">
      <c r="A12" s="32"/>
      <c r="B12" s="31" t="s">
        <v>243</v>
      </c>
      <c r="C12" s="30" t="s">
        <v>513</v>
      </c>
      <c r="D12" s="24">
        <f>SUM(D13:D16)</f>
        <v>24</v>
      </c>
      <c r="E12" s="24">
        <f>SUM(E13:E16)</f>
        <v>192</v>
      </c>
      <c r="F12" s="25">
        <f>SUM(F13:F16)</f>
        <v>320</v>
      </c>
    </row>
    <row r="13" spans="1:6" s="120" customFormat="1" ht="15">
      <c r="A13" s="68">
        <v>1</v>
      </c>
      <c r="B13" s="114" t="s">
        <v>678</v>
      </c>
      <c r="C13" s="115" t="s">
        <v>517</v>
      </c>
      <c r="D13" s="116">
        <f aca="true" t="shared" si="0" ref="D13:D32">ROUND(+E13/8,0)</f>
        <v>8</v>
      </c>
      <c r="E13" s="130">
        <v>64</v>
      </c>
      <c r="F13" s="87">
        <f>+ROUND((280/21)*D13,2)</f>
        <v>106.67</v>
      </c>
    </row>
    <row r="14" spans="1:6" s="120" customFormat="1" ht="15">
      <c r="A14" s="68">
        <v>2</v>
      </c>
      <c r="B14" s="114" t="s">
        <v>678</v>
      </c>
      <c r="C14" s="115" t="s">
        <v>516</v>
      </c>
      <c r="D14" s="116">
        <f t="shared" si="0"/>
        <v>8</v>
      </c>
      <c r="E14" s="130">
        <v>64</v>
      </c>
      <c r="F14" s="87">
        <f>+ROUND((280/21)*D14,2)</f>
        <v>106.67</v>
      </c>
    </row>
    <row r="15" spans="1:6" s="120" customFormat="1" ht="15">
      <c r="A15" s="68">
        <v>3</v>
      </c>
      <c r="B15" s="114" t="s">
        <v>678</v>
      </c>
      <c r="C15" s="115" t="s">
        <v>515</v>
      </c>
      <c r="D15" s="116">
        <f t="shared" si="0"/>
        <v>4</v>
      </c>
      <c r="E15" s="130">
        <v>32</v>
      </c>
      <c r="F15" s="87">
        <f>+ROUND((280/21)*D15,2)</f>
        <v>53.33</v>
      </c>
    </row>
    <row r="16" spans="1:6" s="120" customFormat="1" ht="15">
      <c r="A16" s="68">
        <v>4</v>
      </c>
      <c r="B16" s="114" t="s">
        <v>678</v>
      </c>
      <c r="C16" s="115" t="s">
        <v>514</v>
      </c>
      <c r="D16" s="116">
        <f t="shared" si="0"/>
        <v>4</v>
      </c>
      <c r="E16" s="130">
        <v>32</v>
      </c>
      <c r="F16" s="87">
        <f>+ROUND((280/21)*D16,2)</f>
        <v>53.33</v>
      </c>
    </row>
    <row r="17" spans="1:6" s="120" customFormat="1" ht="15">
      <c r="A17" s="33"/>
      <c r="B17" s="30" t="s">
        <v>246</v>
      </c>
      <c r="C17" s="30" t="s">
        <v>513</v>
      </c>
      <c r="D17" s="24">
        <f>SUM(D18:D24)</f>
        <v>24</v>
      </c>
      <c r="E17" s="24">
        <f>SUM(E18:E24)</f>
        <v>192</v>
      </c>
      <c r="F17" s="25">
        <f>SUM(F18:F24)</f>
        <v>319.98999999999995</v>
      </c>
    </row>
    <row r="18" spans="1:6" s="120" customFormat="1" ht="15">
      <c r="A18" s="99">
        <v>5</v>
      </c>
      <c r="B18" s="114" t="s">
        <v>678</v>
      </c>
      <c r="C18" s="115" t="s">
        <v>77</v>
      </c>
      <c r="D18" s="116">
        <f t="shared" si="0"/>
        <v>4</v>
      </c>
      <c r="E18" s="130">
        <v>32</v>
      </c>
      <c r="F18" s="87">
        <f aca="true" t="shared" si="1" ref="F18:F24">+ROUND((280/21)*D18,2)</f>
        <v>53.33</v>
      </c>
    </row>
    <row r="19" spans="1:6" s="120" customFormat="1" ht="15">
      <c r="A19" s="99">
        <v>6</v>
      </c>
      <c r="B19" s="114" t="s">
        <v>678</v>
      </c>
      <c r="C19" s="115" t="s">
        <v>512</v>
      </c>
      <c r="D19" s="116">
        <f t="shared" si="0"/>
        <v>4</v>
      </c>
      <c r="E19" s="130">
        <v>32</v>
      </c>
      <c r="F19" s="87">
        <f t="shared" si="1"/>
        <v>53.33</v>
      </c>
    </row>
    <row r="20" spans="1:6" s="120" customFormat="1" ht="15">
      <c r="A20" s="99">
        <v>7</v>
      </c>
      <c r="B20" s="114" t="s">
        <v>678</v>
      </c>
      <c r="C20" s="115" t="s">
        <v>511</v>
      </c>
      <c r="D20" s="116">
        <f t="shared" si="0"/>
        <v>2</v>
      </c>
      <c r="E20" s="130">
        <v>16</v>
      </c>
      <c r="F20" s="87">
        <f t="shared" si="1"/>
        <v>26.67</v>
      </c>
    </row>
    <row r="21" spans="1:6" s="120" customFormat="1" ht="15">
      <c r="A21" s="99">
        <v>8</v>
      </c>
      <c r="B21" s="114" t="s">
        <v>678</v>
      </c>
      <c r="C21" s="115" t="s">
        <v>510</v>
      </c>
      <c r="D21" s="116">
        <f t="shared" si="0"/>
        <v>2</v>
      </c>
      <c r="E21" s="130">
        <v>16</v>
      </c>
      <c r="F21" s="87">
        <f t="shared" si="1"/>
        <v>26.67</v>
      </c>
    </row>
    <row r="22" spans="1:6" s="120" customFormat="1" ht="15">
      <c r="A22" s="99">
        <v>9</v>
      </c>
      <c r="B22" s="114" t="s">
        <v>678</v>
      </c>
      <c r="C22" s="115" t="s">
        <v>509</v>
      </c>
      <c r="D22" s="116">
        <f t="shared" si="0"/>
        <v>4</v>
      </c>
      <c r="E22" s="130">
        <v>32</v>
      </c>
      <c r="F22" s="87">
        <f t="shared" si="1"/>
        <v>53.33</v>
      </c>
    </row>
    <row r="23" spans="1:6" s="120" customFormat="1" ht="15">
      <c r="A23" s="99">
        <v>10</v>
      </c>
      <c r="B23" s="114" t="s">
        <v>678</v>
      </c>
      <c r="C23" s="115" t="s">
        <v>508</v>
      </c>
      <c r="D23" s="116">
        <f t="shared" si="0"/>
        <v>4</v>
      </c>
      <c r="E23" s="130">
        <v>32</v>
      </c>
      <c r="F23" s="87">
        <f t="shared" si="1"/>
        <v>53.33</v>
      </c>
    </row>
    <row r="24" spans="1:6" s="120" customFormat="1" ht="15">
      <c r="A24" s="99">
        <v>11</v>
      </c>
      <c r="B24" s="114" t="s">
        <v>678</v>
      </c>
      <c r="C24" s="115" t="s">
        <v>507</v>
      </c>
      <c r="D24" s="116">
        <f t="shared" si="0"/>
        <v>4</v>
      </c>
      <c r="E24" s="130">
        <v>32</v>
      </c>
      <c r="F24" s="87">
        <f t="shared" si="1"/>
        <v>53.33</v>
      </c>
    </row>
    <row r="25" spans="1:6" s="34" customFormat="1" ht="15">
      <c r="A25" s="32"/>
      <c r="B25" s="31" t="s">
        <v>688</v>
      </c>
      <c r="C25" s="30" t="s">
        <v>518</v>
      </c>
      <c r="D25" s="24">
        <f>SUM(D26:D26)</f>
        <v>17</v>
      </c>
      <c r="E25" s="24">
        <f>SUM(E26:E26)</f>
        <v>132</v>
      </c>
      <c r="F25" s="25">
        <f>SUM(F26:F26)</f>
        <v>226.67</v>
      </c>
    </row>
    <row r="26" spans="1:6" s="120" customFormat="1" ht="150">
      <c r="A26" s="99">
        <v>12</v>
      </c>
      <c r="B26" s="114" t="s">
        <v>678</v>
      </c>
      <c r="C26" s="365" t="s">
        <v>702</v>
      </c>
      <c r="D26" s="116">
        <f t="shared" si="0"/>
        <v>17</v>
      </c>
      <c r="E26" s="130">
        <v>132</v>
      </c>
      <c r="F26" s="87">
        <f>+ROUND((280/21)*D26,2)</f>
        <v>226.67</v>
      </c>
    </row>
    <row r="27" spans="1:6" s="34" customFormat="1" ht="15">
      <c r="A27" s="32"/>
      <c r="B27" s="31"/>
      <c r="C27" s="30" t="s">
        <v>506</v>
      </c>
      <c r="D27" s="24">
        <f>SUM(D28:D28)</f>
        <v>12</v>
      </c>
      <c r="E27" s="24">
        <f>SUM(E28:E28)</f>
        <v>96</v>
      </c>
      <c r="F27" s="25">
        <f>SUM(F28:F28)</f>
        <v>160</v>
      </c>
    </row>
    <row r="28" spans="1:6" s="120" customFormat="1" ht="75">
      <c r="A28" s="99">
        <v>13</v>
      </c>
      <c r="B28" s="114" t="s">
        <v>678</v>
      </c>
      <c r="C28" s="365" t="s">
        <v>703</v>
      </c>
      <c r="D28" s="116">
        <f t="shared" si="0"/>
        <v>12</v>
      </c>
      <c r="E28" s="130">
        <v>96</v>
      </c>
      <c r="F28" s="87">
        <f>+ROUND((280/21)*D28,2)</f>
        <v>160</v>
      </c>
    </row>
    <row r="29" spans="1:6" s="120" customFormat="1" ht="15">
      <c r="A29" s="32"/>
      <c r="B29" s="31" t="s">
        <v>238</v>
      </c>
      <c r="C29" s="30" t="s">
        <v>677</v>
      </c>
      <c r="D29" s="35">
        <f>SUM(D30:D30)</f>
        <v>12</v>
      </c>
      <c r="E29" s="35">
        <f>SUM(E30:E30)</f>
        <v>96</v>
      </c>
      <c r="F29" s="36">
        <f>SUM(F30:F30)</f>
        <v>160</v>
      </c>
    </row>
    <row r="30" spans="1:6" s="120" customFormat="1" ht="60" customHeight="1">
      <c r="A30" s="99">
        <v>14</v>
      </c>
      <c r="B30" s="114" t="s">
        <v>678</v>
      </c>
      <c r="C30" s="365" t="s">
        <v>704</v>
      </c>
      <c r="D30" s="116">
        <f t="shared" si="0"/>
        <v>12</v>
      </c>
      <c r="E30" s="130">
        <v>96</v>
      </c>
      <c r="F30" s="87">
        <f>+ROUND((280/21)*D30,2)</f>
        <v>160</v>
      </c>
    </row>
    <row r="31" spans="1:6" s="120" customFormat="1" ht="15">
      <c r="A31" s="32"/>
      <c r="B31" s="131"/>
      <c r="C31" s="30" t="s">
        <v>519</v>
      </c>
      <c r="D31" s="37">
        <f>SUM(D32:D32)</f>
        <v>9</v>
      </c>
      <c r="E31" s="37">
        <f>SUM(E32:E32)</f>
        <v>72</v>
      </c>
      <c r="F31" s="25">
        <f>SUM(F32:F32)</f>
        <v>120</v>
      </c>
    </row>
    <row r="32" spans="1:6" s="120" customFormat="1" ht="60">
      <c r="A32" s="99">
        <v>15</v>
      </c>
      <c r="B32" s="114" t="s">
        <v>678</v>
      </c>
      <c r="C32" s="365" t="s">
        <v>532</v>
      </c>
      <c r="D32" s="116">
        <f t="shared" si="0"/>
        <v>9</v>
      </c>
      <c r="E32" s="130">
        <v>72</v>
      </c>
      <c r="F32" s="87">
        <f>+ROUND((280/21)*D32,2)</f>
        <v>120</v>
      </c>
    </row>
    <row r="33" spans="1:6" s="72" customFormat="1" ht="15.75" thickBot="1">
      <c r="A33" s="38"/>
      <c r="B33" s="27"/>
      <c r="C33" s="27" t="s">
        <v>373</v>
      </c>
      <c r="D33" s="39">
        <f>+D12+D17+D25+D27+D29+D31</f>
        <v>98</v>
      </c>
      <c r="E33" s="39">
        <f>+E12+E17+E25+E27+E29+E31</f>
        <v>780</v>
      </c>
      <c r="F33" s="40">
        <f>+F12+F17+F25+F27+F29+F31</f>
        <v>1306.6599999999999</v>
      </c>
    </row>
  </sheetData>
  <sheetProtection/>
  <mergeCells count="9">
    <mergeCell ref="A1:F1"/>
    <mergeCell ref="A3:F3"/>
    <mergeCell ref="A5:F5"/>
    <mergeCell ref="F9:F11"/>
    <mergeCell ref="A9:A11"/>
    <mergeCell ref="B9:B11"/>
    <mergeCell ref="C9:C11"/>
    <mergeCell ref="D9:E10"/>
    <mergeCell ref="A7:F7"/>
  </mergeCells>
  <printOptions/>
  <pageMargins left="0.7" right="0.29" top="0.21" bottom="0.28" header="0.14" footer="0.22"/>
  <pageSetup fitToHeight="1" fitToWidth="1"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F131"/>
  <sheetViews>
    <sheetView zoomScalePageLayoutView="0" workbookViewId="0" topLeftCell="A1">
      <selection activeCell="C9" sqref="C9:C11"/>
    </sheetView>
  </sheetViews>
  <sheetFormatPr defaultColWidth="9.140625" defaultRowHeight="15"/>
  <cols>
    <col min="1" max="1" width="8.8515625" style="72" customWidth="1"/>
    <col min="2" max="2" width="17.57421875" style="72" customWidth="1"/>
    <col min="3" max="3" width="63.8515625" style="72" customWidth="1"/>
    <col min="4" max="4" width="12.7109375" style="72" customWidth="1"/>
    <col min="5" max="5" width="12.140625" style="72" customWidth="1"/>
    <col min="6" max="6" width="20.28125" style="72" customWidth="1"/>
    <col min="7"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20.25" customHeight="1">
      <c r="A7" s="553" t="s">
        <v>706</v>
      </c>
      <c r="B7" s="553"/>
      <c r="C7" s="553"/>
      <c r="D7" s="553"/>
      <c r="E7" s="553"/>
      <c r="F7" s="553"/>
    </row>
    <row r="8" ht="18.75" customHeight="1" thickBot="1"/>
    <row r="9" spans="1:6" ht="15" customHeight="1">
      <c r="A9" s="554" t="s">
        <v>323</v>
      </c>
      <c r="B9" s="556" t="s">
        <v>324</v>
      </c>
      <c r="C9" s="556" t="s">
        <v>325</v>
      </c>
      <c r="D9" s="556" t="s">
        <v>326</v>
      </c>
      <c r="E9" s="556"/>
      <c r="F9" s="540" t="s">
        <v>298</v>
      </c>
    </row>
    <row r="10" spans="1:6" ht="15">
      <c r="A10" s="555"/>
      <c r="B10" s="557"/>
      <c r="C10" s="557"/>
      <c r="D10" s="557"/>
      <c r="E10" s="557"/>
      <c r="F10" s="541"/>
    </row>
    <row r="11" spans="1:6" ht="123" customHeight="1">
      <c r="A11" s="555"/>
      <c r="B11" s="557"/>
      <c r="C11" s="557"/>
      <c r="D11" s="65" t="s">
        <v>92</v>
      </c>
      <c r="E11" s="65" t="s">
        <v>93</v>
      </c>
      <c r="F11" s="541"/>
    </row>
    <row r="12" spans="1:6" ht="15">
      <c r="A12" s="41"/>
      <c r="B12" s="42" t="s">
        <v>94</v>
      </c>
      <c r="C12" s="42" t="s">
        <v>455</v>
      </c>
      <c r="D12" s="24">
        <f>SUM(D13:D13)</f>
        <v>5</v>
      </c>
      <c r="E12" s="24">
        <f>SUM(E13:E13)</f>
        <v>40</v>
      </c>
      <c r="F12" s="25">
        <f>SUM(F13:F13)</f>
        <v>66.67</v>
      </c>
    </row>
    <row r="13" spans="1:6" ht="45">
      <c r="A13" s="43">
        <v>1</v>
      </c>
      <c r="B13" s="44" t="s">
        <v>678</v>
      </c>
      <c r="C13" s="114" t="s">
        <v>707</v>
      </c>
      <c r="D13" s="116">
        <f>ROUND(+E13/8,0)</f>
        <v>5</v>
      </c>
      <c r="E13" s="45">
        <v>40</v>
      </c>
      <c r="F13" s="87">
        <f>+ROUND((280/21)*D13,2)</f>
        <v>66.67</v>
      </c>
    </row>
    <row r="14" spans="1:6" ht="15">
      <c r="A14" s="46"/>
      <c r="B14" s="47" t="s">
        <v>45</v>
      </c>
      <c r="C14" s="42" t="s">
        <v>450</v>
      </c>
      <c r="D14" s="24">
        <f>SUM(D15:D15)</f>
        <v>5</v>
      </c>
      <c r="E14" s="24">
        <f>SUM(E15:E15)</f>
        <v>40</v>
      </c>
      <c r="F14" s="25">
        <f>SUM(F15:F15)</f>
        <v>66.67</v>
      </c>
    </row>
    <row r="15" spans="1:6" ht="105">
      <c r="A15" s="43">
        <v>2</v>
      </c>
      <c r="B15" s="44" t="s">
        <v>678</v>
      </c>
      <c r="C15" s="114" t="s">
        <v>708</v>
      </c>
      <c r="D15" s="116">
        <f>ROUND(+E15/8,0)</f>
        <v>5</v>
      </c>
      <c r="E15" s="48">
        <v>40</v>
      </c>
      <c r="F15" s="87">
        <f>+ROUND((280/21)*D15,2)</f>
        <v>66.67</v>
      </c>
    </row>
    <row r="16" spans="1:6" ht="15">
      <c r="A16" s="46"/>
      <c r="B16" s="47" t="s">
        <v>201</v>
      </c>
      <c r="C16" s="47" t="s">
        <v>451</v>
      </c>
      <c r="D16" s="24">
        <f>SUM(D17:D17)</f>
        <v>5</v>
      </c>
      <c r="E16" s="24">
        <f>SUM(E17:E17)</f>
        <v>40</v>
      </c>
      <c r="F16" s="25">
        <f>SUM(F17:F17)</f>
        <v>66.67</v>
      </c>
    </row>
    <row r="17" spans="1:6" ht="60">
      <c r="A17" s="43">
        <v>3</v>
      </c>
      <c r="B17" s="44" t="s">
        <v>678</v>
      </c>
      <c r="C17" s="114" t="s">
        <v>709</v>
      </c>
      <c r="D17" s="116">
        <f>ROUND(+E17/8,0)</f>
        <v>5</v>
      </c>
      <c r="E17" s="48">
        <v>40</v>
      </c>
      <c r="F17" s="87">
        <f>+ROUND((280/21)*D17,2)</f>
        <v>66.67</v>
      </c>
    </row>
    <row r="18" spans="1:6" ht="15">
      <c r="A18" s="46"/>
      <c r="B18" s="47" t="s">
        <v>299</v>
      </c>
      <c r="C18" s="42" t="s">
        <v>452</v>
      </c>
      <c r="D18" s="24">
        <f>SUM(D19:D19)</f>
        <v>5</v>
      </c>
      <c r="E18" s="24">
        <f>SUM(E19:E19)</f>
        <v>40</v>
      </c>
      <c r="F18" s="25">
        <f>SUM(F19:F19)</f>
        <v>66.67</v>
      </c>
    </row>
    <row r="19" spans="1:6" ht="75">
      <c r="A19" s="43">
        <v>4</v>
      </c>
      <c r="B19" s="44" t="s">
        <v>678</v>
      </c>
      <c r="C19" s="114" t="s">
        <v>710</v>
      </c>
      <c r="D19" s="116">
        <f>ROUND(+E19/8,0)</f>
        <v>5</v>
      </c>
      <c r="E19" s="48">
        <v>40</v>
      </c>
      <c r="F19" s="87">
        <f>+ROUND((280/21)*D19,2)</f>
        <v>66.67</v>
      </c>
    </row>
    <row r="20" spans="1:6" ht="15">
      <c r="A20" s="49"/>
      <c r="B20" s="131"/>
      <c r="C20" s="47" t="s">
        <v>453</v>
      </c>
      <c r="D20" s="24">
        <f>SUM(D21:D21)</f>
        <v>15</v>
      </c>
      <c r="E20" s="24">
        <f>SUM(E21:E21)</f>
        <v>120</v>
      </c>
      <c r="F20" s="25">
        <f>SUM(F21:F21)</f>
        <v>200</v>
      </c>
    </row>
    <row r="21" spans="1:6" ht="30">
      <c r="A21" s="43">
        <v>5</v>
      </c>
      <c r="B21" s="44" t="s">
        <v>678</v>
      </c>
      <c r="C21" s="114" t="s">
        <v>711</v>
      </c>
      <c r="D21" s="116">
        <f>ROUND(+E21/8,0)</f>
        <v>15</v>
      </c>
      <c r="E21" s="48">
        <v>120</v>
      </c>
      <c r="F21" s="87">
        <f>+ROUND((280/21)*D21,2)</f>
        <v>200</v>
      </c>
    </row>
    <row r="22" spans="1:6" ht="15">
      <c r="A22" s="49"/>
      <c r="B22" s="131"/>
      <c r="C22" s="47" t="s">
        <v>454</v>
      </c>
      <c r="D22" s="24">
        <f>SUM(D23:D23)</f>
        <v>5</v>
      </c>
      <c r="E22" s="24">
        <f>SUM(E23:E23)</f>
        <v>40</v>
      </c>
      <c r="F22" s="25">
        <f>SUM(F23:F23)</f>
        <v>66.67</v>
      </c>
    </row>
    <row r="23" spans="1:6" ht="30.75" thickBot="1">
      <c r="A23" s="356">
        <v>6</v>
      </c>
      <c r="B23" s="357" t="s">
        <v>678</v>
      </c>
      <c r="C23" s="161" t="s">
        <v>712</v>
      </c>
      <c r="D23" s="162">
        <f>ROUND(+E23/8,0)</f>
        <v>5</v>
      </c>
      <c r="E23" s="359">
        <v>40</v>
      </c>
      <c r="F23" s="93">
        <f>+ROUND((280/21)*D23,2)</f>
        <v>66.67</v>
      </c>
    </row>
    <row r="24" spans="1:6" ht="15.75" thickBot="1">
      <c r="A24" s="360"/>
      <c r="B24" s="171"/>
      <c r="C24" s="171" t="s">
        <v>373</v>
      </c>
      <c r="D24" s="192">
        <f>+D12+D14+D16+D18+D20+D22</f>
        <v>40</v>
      </c>
      <c r="E24" s="192">
        <f>+E12+E14+E16+E18+E20+E22</f>
        <v>320</v>
      </c>
      <c r="F24" s="193">
        <f>+F12+F14+F16+F18+F20+F22</f>
        <v>533.35</v>
      </c>
    </row>
    <row r="25" spans="4:5" ht="15">
      <c r="D25" s="119"/>
      <c r="E25" s="119"/>
    </row>
    <row r="26" spans="4:5" ht="15">
      <c r="D26" s="119"/>
      <c r="E26" s="119"/>
    </row>
    <row r="27" spans="4:5" ht="15">
      <c r="D27" s="119"/>
      <c r="E27" s="119"/>
    </row>
    <row r="28" spans="4:5" ht="15">
      <c r="D28" s="119"/>
      <c r="E28" s="119"/>
    </row>
    <row r="29" spans="4:5" ht="15">
      <c r="D29" s="119"/>
      <c r="E29" s="119"/>
    </row>
    <row r="30" spans="4:5" ht="15">
      <c r="D30" s="119"/>
      <c r="E30" s="119"/>
    </row>
    <row r="31" spans="4:5" ht="15">
      <c r="D31" s="119"/>
      <c r="E31" s="119"/>
    </row>
    <row r="32" spans="4:5" ht="15">
      <c r="D32" s="119"/>
      <c r="E32" s="119"/>
    </row>
    <row r="33" spans="4:5" ht="15">
      <c r="D33" s="119"/>
      <c r="E33" s="119"/>
    </row>
    <row r="34" spans="4:5" ht="15">
      <c r="D34" s="119"/>
      <c r="E34" s="119"/>
    </row>
    <row r="35" spans="4:5" ht="15">
      <c r="D35" s="119"/>
      <c r="E35" s="119"/>
    </row>
    <row r="36" spans="4:5" ht="15">
      <c r="D36" s="119"/>
      <c r="E36" s="119"/>
    </row>
    <row r="37" spans="4:5" ht="15">
      <c r="D37" s="119"/>
      <c r="E37" s="119"/>
    </row>
    <row r="38" spans="4:5" ht="15">
      <c r="D38" s="119"/>
      <c r="E38" s="119"/>
    </row>
    <row r="39" spans="4:5" ht="15">
      <c r="D39" s="119"/>
      <c r="E39" s="119"/>
    </row>
    <row r="40" spans="4:5" ht="15">
      <c r="D40" s="119"/>
      <c r="E40" s="119"/>
    </row>
    <row r="41" spans="4:5" ht="15">
      <c r="D41" s="119"/>
      <c r="E41" s="119"/>
    </row>
    <row r="42" spans="4:5" ht="15">
      <c r="D42" s="119"/>
      <c r="E42" s="119"/>
    </row>
    <row r="43" spans="4:5" ht="15">
      <c r="D43" s="119"/>
      <c r="E43" s="119"/>
    </row>
    <row r="44" spans="4:5" ht="15">
      <c r="D44" s="119"/>
      <c r="E44" s="119"/>
    </row>
    <row r="45" spans="4:5" ht="15">
      <c r="D45" s="119"/>
      <c r="E45" s="119"/>
    </row>
    <row r="46" spans="4:5" ht="15">
      <c r="D46" s="119"/>
      <c r="E46" s="119"/>
    </row>
    <row r="47" spans="4:5" ht="15">
      <c r="D47" s="119"/>
      <c r="E47" s="119"/>
    </row>
    <row r="48" spans="4:5" ht="15">
      <c r="D48" s="119"/>
      <c r="E48" s="119"/>
    </row>
    <row r="49" spans="4:5" ht="15">
      <c r="D49" s="119"/>
      <c r="E49" s="119"/>
    </row>
    <row r="50" spans="4:5" ht="15">
      <c r="D50" s="119"/>
      <c r="E50" s="119"/>
    </row>
    <row r="51" spans="4:5" ht="15">
      <c r="D51" s="119"/>
      <c r="E51" s="119"/>
    </row>
    <row r="52" spans="4:5" ht="15">
      <c r="D52" s="119"/>
      <c r="E52" s="119"/>
    </row>
    <row r="53" spans="4:5" ht="15">
      <c r="D53" s="119"/>
      <c r="E53" s="119"/>
    </row>
    <row r="54" spans="4:5" ht="15">
      <c r="D54" s="119"/>
      <c r="E54" s="119"/>
    </row>
    <row r="55" spans="4:5" ht="15">
      <c r="D55" s="119"/>
      <c r="E55" s="119"/>
    </row>
    <row r="56" spans="4:5" ht="15">
      <c r="D56" s="119"/>
      <c r="E56" s="119"/>
    </row>
    <row r="57" spans="4:5" ht="15">
      <c r="D57" s="119"/>
      <c r="E57" s="119"/>
    </row>
    <row r="58" spans="4:5" ht="15">
      <c r="D58" s="119"/>
      <c r="E58" s="119"/>
    </row>
    <row r="59" spans="4:5" ht="15">
      <c r="D59" s="119"/>
      <c r="E59" s="119"/>
    </row>
    <row r="60" spans="4:5" ht="15">
      <c r="D60" s="119"/>
      <c r="E60" s="119"/>
    </row>
    <row r="61" spans="4:5" ht="15">
      <c r="D61" s="119"/>
      <c r="E61" s="119"/>
    </row>
    <row r="62" spans="4:5" ht="15">
      <c r="D62" s="119"/>
      <c r="E62" s="119"/>
    </row>
    <row r="63" spans="4:5" ht="15">
      <c r="D63" s="119"/>
      <c r="E63" s="119"/>
    </row>
    <row r="64" spans="4:5" ht="15">
      <c r="D64" s="119"/>
      <c r="E64" s="119"/>
    </row>
    <row r="65" spans="4:5" ht="15">
      <c r="D65" s="119"/>
      <c r="E65" s="119"/>
    </row>
    <row r="66" spans="4:5" ht="15">
      <c r="D66" s="119"/>
      <c r="E66" s="119"/>
    </row>
    <row r="67" spans="4:5" ht="15">
      <c r="D67" s="119"/>
      <c r="E67" s="119"/>
    </row>
    <row r="68" spans="4:5" ht="15">
      <c r="D68" s="119"/>
      <c r="E68" s="119"/>
    </row>
    <row r="69" spans="4:5" ht="15">
      <c r="D69" s="119"/>
      <c r="E69" s="119"/>
    </row>
    <row r="70" spans="4:5" ht="15">
      <c r="D70" s="119"/>
      <c r="E70" s="119"/>
    </row>
    <row r="71" spans="4:5" ht="15">
      <c r="D71" s="119"/>
      <c r="E71" s="119"/>
    </row>
    <row r="72" spans="4:5" ht="15">
      <c r="D72" s="119"/>
      <c r="E72" s="119"/>
    </row>
    <row r="73" spans="4:5" ht="15">
      <c r="D73" s="119"/>
      <c r="E73" s="119"/>
    </row>
    <row r="74" spans="4:5" ht="15">
      <c r="D74" s="119"/>
      <c r="E74" s="119"/>
    </row>
    <row r="75" spans="4:5" ht="15">
      <c r="D75" s="119"/>
      <c r="E75" s="119"/>
    </row>
    <row r="76" spans="4:5" ht="15">
      <c r="D76" s="119"/>
      <c r="E76" s="119"/>
    </row>
    <row r="77" spans="4:5" ht="15">
      <c r="D77" s="119"/>
      <c r="E77" s="119"/>
    </row>
    <row r="78" spans="4:5" ht="15">
      <c r="D78" s="119"/>
      <c r="E78" s="119"/>
    </row>
    <row r="79" spans="4:5" ht="15">
      <c r="D79" s="119"/>
      <c r="E79" s="119"/>
    </row>
    <row r="80" spans="4:5" ht="15">
      <c r="D80" s="119"/>
      <c r="E80" s="119"/>
    </row>
    <row r="81" spans="4:5" ht="15">
      <c r="D81" s="119"/>
      <c r="E81" s="119"/>
    </row>
    <row r="82" spans="4:5" ht="15">
      <c r="D82" s="119"/>
      <c r="E82" s="119"/>
    </row>
    <row r="83" spans="4:5" ht="15">
      <c r="D83" s="119"/>
      <c r="E83" s="119"/>
    </row>
    <row r="84" spans="4:5" ht="15">
      <c r="D84" s="119"/>
      <c r="E84" s="119"/>
    </row>
    <row r="85" spans="4:5" ht="15">
      <c r="D85" s="119"/>
      <c r="E85" s="119"/>
    </row>
    <row r="86" spans="4:5" ht="15">
      <c r="D86" s="119"/>
      <c r="E86" s="119"/>
    </row>
    <row r="87" spans="4:5" ht="15">
      <c r="D87" s="119"/>
      <c r="E87" s="119"/>
    </row>
    <row r="88" spans="4:5" ht="15">
      <c r="D88" s="119"/>
      <c r="E88" s="119"/>
    </row>
    <row r="89" spans="4:5" ht="15">
      <c r="D89" s="119"/>
      <c r="E89" s="119"/>
    </row>
    <row r="90" spans="4:5" ht="15">
      <c r="D90" s="119"/>
      <c r="E90" s="119"/>
    </row>
    <row r="91" spans="4:5" ht="15">
      <c r="D91" s="119"/>
      <c r="E91" s="119"/>
    </row>
    <row r="92" spans="4:5" ht="15">
      <c r="D92" s="119"/>
      <c r="E92" s="119"/>
    </row>
    <row r="93" spans="4:5" ht="15">
      <c r="D93" s="119"/>
      <c r="E93" s="119"/>
    </row>
    <row r="94" spans="4:5" ht="15">
      <c r="D94" s="119"/>
      <c r="E94" s="119"/>
    </row>
    <row r="95" spans="4:5" ht="15">
      <c r="D95" s="119"/>
      <c r="E95" s="119"/>
    </row>
    <row r="96" spans="4:5" ht="15">
      <c r="D96" s="119"/>
      <c r="E96" s="119"/>
    </row>
    <row r="97" spans="4:5" ht="15">
      <c r="D97" s="119"/>
      <c r="E97" s="119"/>
    </row>
    <row r="98" spans="4:5" ht="15">
      <c r="D98" s="119"/>
      <c r="E98" s="119"/>
    </row>
    <row r="99" spans="4:5" ht="15">
      <c r="D99" s="119"/>
      <c r="E99" s="119"/>
    </row>
    <row r="100" spans="4:5" ht="15">
      <c r="D100" s="119"/>
      <c r="E100" s="119"/>
    </row>
    <row r="101" spans="4:5" ht="15">
      <c r="D101" s="119"/>
      <c r="E101" s="119"/>
    </row>
    <row r="102" spans="4:5" ht="15">
      <c r="D102" s="119"/>
      <c r="E102" s="119"/>
    </row>
    <row r="103" spans="4:5" ht="15">
      <c r="D103" s="119"/>
      <c r="E103" s="119"/>
    </row>
    <row r="104" spans="4:5" ht="15">
      <c r="D104" s="119"/>
      <c r="E104" s="119"/>
    </row>
    <row r="105" spans="4:5" ht="15">
      <c r="D105" s="119"/>
      <c r="E105" s="119"/>
    </row>
    <row r="106" spans="4:5" ht="15">
      <c r="D106" s="119"/>
      <c r="E106" s="119"/>
    </row>
    <row r="107" spans="4:5" ht="15">
      <c r="D107" s="119"/>
      <c r="E107" s="119"/>
    </row>
    <row r="108" spans="4:5" ht="15">
      <c r="D108" s="119"/>
      <c r="E108" s="119"/>
    </row>
    <row r="109" spans="4:5" ht="15">
      <c r="D109" s="119"/>
      <c r="E109" s="119"/>
    </row>
    <row r="110" spans="4:5" ht="15">
      <c r="D110" s="119"/>
      <c r="E110" s="119"/>
    </row>
    <row r="111" spans="4:5" ht="15">
      <c r="D111" s="119"/>
      <c r="E111" s="119"/>
    </row>
    <row r="112" spans="4:5" ht="15">
      <c r="D112" s="119"/>
      <c r="E112" s="119"/>
    </row>
    <row r="113" spans="4:5" ht="15">
      <c r="D113" s="119"/>
      <c r="E113" s="119"/>
    </row>
    <row r="114" spans="4:5" ht="15">
      <c r="D114" s="119"/>
      <c r="E114" s="119"/>
    </row>
    <row r="115" spans="4:5" ht="15">
      <c r="D115" s="119"/>
      <c r="E115" s="119"/>
    </row>
    <row r="116" spans="4:5" ht="15">
      <c r="D116" s="119"/>
      <c r="E116" s="119"/>
    </row>
    <row r="117" spans="4:5" ht="15">
      <c r="D117" s="119"/>
      <c r="E117" s="119"/>
    </row>
    <row r="118" spans="4:5" ht="15">
      <c r="D118" s="119"/>
      <c r="E118" s="119"/>
    </row>
    <row r="119" spans="4:5" ht="15">
      <c r="D119" s="119"/>
      <c r="E119" s="119"/>
    </row>
    <row r="120" spans="4:5" ht="15">
      <c r="D120" s="119"/>
      <c r="E120" s="119"/>
    </row>
    <row r="121" spans="4:5" ht="15">
      <c r="D121" s="119"/>
      <c r="E121" s="119"/>
    </row>
    <row r="122" spans="4:5" ht="15">
      <c r="D122" s="119"/>
      <c r="E122" s="119"/>
    </row>
    <row r="123" spans="4:5" ht="15">
      <c r="D123" s="119"/>
      <c r="E123" s="119"/>
    </row>
    <row r="124" spans="4:5" ht="15">
      <c r="D124" s="119"/>
      <c r="E124" s="119"/>
    </row>
    <row r="125" spans="4:5" ht="15">
      <c r="D125" s="119"/>
      <c r="E125" s="119"/>
    </row>
    <row r="126" spans="4:5" ht="15">
      <c r="D126" s="119"/>
      <c r="E126" s="119"/>
    </row>
    <row r="127" spans="4:5" ht="15">
      <c r="D127" s="119"/>
      <c r="E127" s="119"/>
    </row>
    <row r="128" spans="4:5" ht="15">
      <c r="D128" s="119"/>
      <c r="E128" s="119"/>
    </row>
    <row r="129" spans="4:5" ht="15">
      <c r="D129" s="119"/>
      <c r="E129" s="119"/>
    </row>
    <row r="130" spans="4:5" ht="15">
      <c r="D130" s="119"/>
      <c r="E130" s="119"/>
    </row>
    <row r="131" spans="4:5" ht="15">
      <c r="D131" s="119"/>
      <c r="E131" s="119"/>
    </row>
  </sheetData>
  <sheetProtection/>
  <mergeCells count="9">
    <mergeCell ref="A5:F5"/>
    <mergeCell ref="A7:F7"/>
    <mergeCell ref="A1:F1"/>
    <mergeCell ref="B9:B11"/>
    <mergeCell ref="A9:A11"/>
    <mergeCell ref="D9:E10"/>
    <mergeCell ref="C9:C11"/>
    <mergeCell ref="F9:F11"/>
    <mergeCell ref="A3:F3"/>
  </mergeCells>
  <printOptions/>
  <pageMargins left="0.7" right="0.33" top="0.75" bottom="0.75" header="0.3" footer="0.3"/>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C00000"/>
  </sheetPr>
  <dimension ref="A1:G29"/>
  <sheetViews>
    <sheetView zoomScale="75" zoomScaleNormal="75" zoomScalePageLayoutView="0" workbookViewId="0" topLeftCell="A1">
      <selection activeCell="C16" sqref="C16"/>
    </sheetView>
  </sheetViews>
  <sheetFormatPr defaultColWidth="9.140625" defaultRowHeight="15"/>
  <cols>
    <col min="1" max="1" width="6.140625" style="72" customWidth="1"/>
    <col min="2" max="2" width="16.28125" style="72" customWidth="1"/>
    <col min="3" max="3" width="94.00390625" style="72" customWidth="1"/>
    <col min="4" max="4" width="15.28125" style="72" customWidth="1"/>
    <col min="5" max="5" width="16.7109375" style="72" customWidth="1"/>
    <col min="6" max="6" width="19.140625" style="72" customWidth="1"/>
    <col min="7" max="7" width="9.28125" style="72" customWidth="1"/>
    <col min="8" max="16384" width="9.140625" style="72" customWidth="1"/>
  </cols>
  <sheetData>
    <row r="1" spans="1:6" s="409" customFormat="1" ht="15" customHeight="1">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7" ht="15" customHeight="1">
      <c r="A7" s="553" t="s">
        <v>279</v>
      </c>
      <c r="B7" s="553"/>
      <c r="C7" s="553"/>
      <c r="D7" s="553"/>
      <c r="E7" s="553"/>
      <c r="F7" s="553"/>
      <c r="G7" s="71"/>
    </row>
    <row r="8" spans="1:7" ht="15.75" thickBot="1">
      <c r="A8" s="66"/>
      <c r="B8" s="71"/>
      <c r="C8" s="71"/>
      <c r="D8" s="66"/>
      <c r="E8" s="66"/>
      <c r="F8" s="71"/>
      <c r="G8" s="71"/>
    </row>
    <row r="9" spans="1:7" ht="15" customHeight="1">
      <c r="A9" s="585" t="s">
        <v>323</v>
      </c>
      <c r="B9" s="587" t="s">
        <v>324</v>
      </c>
      <c r="C9" s="587" t="s">
        <v>325</v>
      </c>
      <c r="D9" s="581" t="s">
        <v>326</v>
      </c>
      <c r="E9" s="582"/>
      <c r="F9" s="551" t="s">
        <v>280</v>
      </c>
      <c r="G9" s="71"/>
    </row>
    <row r="10" spans="1:7" ht="15">
      <c r="A10" s="586"/>
      <c r="B10" s="588"/>
      <c r="C10" s="588"/>
      <c r="D10" s="583"/>
      <c r="E10" s="584"/>
      <c r="F10" s="552"/>
      <c r="G10" s="71"/>
    </row>
    <row r="11" spans="1:7" ht="100.5" customHeight="1" thickBot="1">
      <c r="A11" s="586"/>
      <c r="B11" s="588"/>
      <c r="C11" s="588"/>
      <c r="D11" s="64" t="s">
        <v>92</v>
      </c>
      <c r="E11" s="64" t="s">
        <v>93</v>
      </c>
      <c r="F11" s="552"/>
      <c r="G11" s="71"/>
    </row>
    <row r="12" spans="1:7" ht="15.75" thickBot="1">
      <c r="A12" s="75"/>
      <c r="B12" s="76"/>
      <c r="C12" s="77" t="s">
        <v>72</v>
      </c>
      <c r="D12" s="78">
        <f>SUM(D13:D19)</f>
        <v>13</v>
      </c>
      <c r="E12" s="78">
        <f>SUM(E13:E19)</f>
        <v>100</v>
      </c>
      <c r="F12" s="79">
        <f>SUM(F13:F19)</f>
        <v>173.33</v>
      </c>
      <c r="G12" s="71"/>
    </row>
    <row r="13" spans="1:7" ht="45">
      <c r="A13" s="80">
        <v>1</v>
      </c>
      <c r="B13" s="82" t="s">
        <v>678</v>
      </c>
      <c r="C13" s="82" t="s">
        <v>389</v>
      </c>
      <c r="D13" s="83">
        <f aca="true" t="shared" si="0" ref="D13:D19">ROUND(+E13/8,0)</f>
        <v>1</v>
      </c>
      <c r="E13" s="81">
        <v>6</v>
      </c>
      <c r="F13" s="84">
        <f aca="true" t="shared" si="1" ref="F13:F19">+ROUND((280/21)*D13,2)</f>
        <v>13.33</v>
      </c>
      <c r="G13" s="71"/>
    </row>
    <row r="14" spans="1:7" ht="30">
      <c r="A14" s="63">
        <v>2</v>
      </c>
      <c r="B14" s="114" t="s">
        <v>678</v>
      </c>
      <c r="C14" s="82" t="s">
        <v>390</v>
      </c>
      <c r="D14" s="86">
        <f t="shared" si="0"/>
        <v>1</v>
      </c>
      <c r="E14" s="65">
        <v>6</v>
      </c>
      <c r="F14" s="87">
        <f t="shared" si="1"/>
        <v>13.33</v>
      </c>
      <c r="G14" s="71"/>
    </row>
    <row r="15" spans="1:6" ht="45">
      <c r="A15" s="63">
        <v>3</v>
      </c>
      <c r="B15" s="114" t="s">
        <v>678</v>
      </c>
      <c r="C15" s="82" t="s">
        <v>281</v>
      </c>
      <c r="D15" s="86">
        <f t="shared" si="0"/>
        <v>2</v>
      </c>
      <c r="E15" s="86">
        <v>12</v>
      </c>
      <c r="F15" s="87">
        <f t="shared" si="1"/>
        <v>26.67</v>
      </c>
    </row>
    <row r="16" spans="1:6" ht="52.5" customHeight="1">
      <c r="A16" s="89">
        <v>4</v>
      </c>
      <c r="B16" s="114" t="s">
        <v>678</v>
      </c>
      <c r="C16" s="487" t="s">
        <v>391</v>
      </c>
      <c r="D16" s="86">
        <f t="shared" si="0"/>
        <v>1</v>
      </c>
      <c r="E16" s="86">
        <v>10</v>
      </c>
      <c r="F16" s="87">
        <f t="shared" si="1"/>
        <v>13.33</v>
      </c>
    </row>
    <row r="17" spans="1:6" ht="98.25" customHeight="1">
      <c r="A17" s="63">
        <v>5</v>
      </c>
      <c r="B17" s="114" t="s">
        <v>678</v>
      </c>
      <c r="C17" s="82" t="s">
        <v>28</v>
      </c>
      <c r="D17" s="86">
        <f t="shared" si="0"/>
        <v>5</v>
      </c>
      <c r="E17" s="86">
        <v>40</v>
      </c>
      <c r="F17" s="87">
        <f t="shared" si="1"/>
        <v>66.67</v>
      </c>
    </row>
    <row r="18" spans="1:6" ht="75">
      <c r="A18" s="68">
        <v>6</v>
      </c>
      <c r="B18" s="345" t="s">
        <v>678</v>
      </c>
      <c r="C18" s="82" t="s">
        <v>29</v>
      </c>
      <c r="D18" s="86">
        <f t="shared" si="0"/>
        <v>2</v>
      </c>
      <c r="E18" s="86">
        <v>16</v>
      </c>
      <c r="F18" s="87">
        <f t="shared" si="1"/>
        <v>26.67</v>
      </c>
    </row>
    <row r="19" spans="1:6" ht="15.75" thickBot="1">
      <c r="A19" s="90">
        <v>7</v>
      </c>
      <c r="B19" s="400" t="s">
        <v>678</v>
      </c>
      <c r="C19" s="82" t="s">
        <v>30</v>
      </c>
      <c r="D19" s="91">
        <f t="shared" si="0"/>
        <v>1</v>
      </c>
      <c r="E19" s="91">
        <v>10</v>
      </c>
      <c r="F19" s="93">
        <f t="shared" si="1"/>
        <v>13.33</v>
      </c>
    </row>
    <row r="20" spans="1:6" ht="15.75" thickBot="1">
      <c r="A20" s="94"/>
      <c r="B20" s="406"/>
      <c r="C20" s="95" t="s">
        <v>208</v>
      </c>
      <c r="D20" s="96">
        <f>SUM(D21:D24)</f>
        <v>11</v>
      </c>
      <c r="E20" s="96">
        <f>SUM(E21:E24)</f>
        <v>84</v>
      </c>
      <c r="F20" s="97">
        <f>SUM(F21:F24)</f>
        <v>146.67000000000002</v>
      </c>
    </row>
    <row r="21" spans="1:6" ht="30">
      <c r="A21" s="98">
        <v>8</v>
      </c>
      <c r="B21" s="392" t="s">
        <v>678</v>
      </c>
      <c r="C21" s="82" t="s">
        <v>31</v>
      </c>
      <c r="D21" s="83">
        <f>ROUND(+E21/8,0)</f>
        <v>1</v>
      </c>
      <c r="E21" s="83">
        <v>6</v>
      </c>
      <c r="F21" s="84">
        <f>+ROUND((280/21)*D21,2)</f>
        <v>13.33</v>
      </c>
    </row>
    <row r="22" spans="1:6" ht="30" customHeight="1">
      <c r="A22" s="99">
        <v>9</v>
      </c>
      <c r="B22" s="345" t="s">
        <v>678</v>
      </c>
      <c r="C22" s="82" t="s">
        <v>272</v>
      </c>
      <c r="D22" s="86">
        <f>ROUND(+E22/8,0)</f>
        <v>3</v>
      </c>
      <c r="E22" s="86">
        <v>24</v>
      </c>
      <c r="F22" s="87">
        <f>+ROUND((280/21)*D22,2)</f>
        <v>40</v>
      </c>
    </row>
    <row r="23" spans="1:6" ht="75">
      <c r="A23" s="99">
        <v>10</v>
      </c>
      <c r="B23" s="345" t="s">
        <v>678</v>
      </c>
      <c r="C23" s="82" t="s">
        <v>273</v>
      </c>
      <c r="D23" s="86">
        <f>ROUND(+E23/8,0)</f>
        <v>5</v>
      </c>
      <c r="E23" s="86">
        <v>36</v>
      </c>
      <c r="F23" s="87">
        <f>+ROUND((280/21)*D23,2)</f>
        <v>66.67</v>
      </c>
    </row>
    <row r="24" spans="1:6" ht="60.75" thickBot="1">
      <c r="A24" s="100">
        <v>11</v>
      </c>
      <c r="B24" s="400" t="s">
        <v>678</v>
      </c>
      <c r="C24" s="82" t="s">
        <v>274</v>
      </c>
      <c r="D24" s="91">
        <f>ROUND(+E24/8,0)</f>
        <v>2</v>
      </c>
      <c r="E24" s="91">
        <v>18</v>
      </c>
      <c r="F24" s="93">
        <f>+ROUND((280/21)*D24,2)</f>
        <v>26.67</v>
      </c>
    </row>
    <row r="25" spans="1:6" ht="15.75" thickBot="1">
      <c r="A25" s="94"/>
      <c r="B25" s="406"/>
      <c r="C25" s="95" t="s">
        <v>441</v>
      </c>
      <c r="D25" s="96">
        <f>SUM(D26:D28)</f>
        <v>7</v>
      </c>
      <c r="E25" s="96">
        <f>SUM(E26:E28)</f>
        <v>56</v>
      </c>
      <c r="F25" s="97">
        <f>SUM(F26:F28)</f>
        <v>93.33</v>
      </c>
    </row>
    <row r="26" spans="1:6" ht="45">
      <c r="A26" s="98">
        <v>12</v>
      </c>
      <c r="B26" s="407" t="s">
        <v>678</v>
      </c>
      <c r="C26" s="82" t="s">
        <v>275</v>
      </c>
      <c r="D26" s="101">
        <f>ROUND(+E26/8,0)</f>
        <v>4</v>
      </c>
      <c r="E26" s="101">
        <v>32</v>
      </c>
      <c r="F26" s="103">
        <f>+ROUND((280/21)*D26,2)</f>
        <v>53.33</v>
      </c>
    </row>
    <row r="27" spans="1:6" ht="45">
      <c r="A27" s="99">
        <v>13</v>
      </c>
      <c r="B27" s="403" t="s">
        <v>678</v>
      </c>
      <c r="C27" s="82" t="s">
        <v>276</v>
      </c>
      <c r="D27" s="104">
        <f>ROUND(+E27/8,0)</f>
        <v>2</v>
      </c>
      <c r="E27" s="104">
        <v>14</v>
      </c>
      <c r="F27" s="106">
        <f>+ROUND((280/21)*D27,2)</f>
        <v>26.67</v>
      </c>
    </row>
    <row r="28" spans="1:6" ht="60.75" thickBot="1">
      <c r="A28" s="100">
        <v>14</v>
      </c>
      <c r="B28" s="408" t="s">
        <v>678</v>
      </c>
      <c r="C28" s="82" t="s">
        <v>277</v>
      </c>
      <c r="D28" s="107">
        <f>ROUND(+E28/8,0)</f>
        <v>1</v>
      </c>
      <c r="E28" s="107">
        <v>10</v>
      </c>
      <c r="F28" s="109">
        <f>+ROUND((280/21)*D28,2)</f>
        <v>13.33</v>
      </c>
    </row>
    <row r="29" spans="1:6" ht="15.75" thickBot="1">
      <c r="A29" s="110"/>
      <c r="B29" s="111"/>
      <c r="C29" s="111" t="s">
        <v>373</v>
      </c>
      <c r="D29" s="112">
        <f>+D12+D20+D25</f>
        <v>31</v>
      </c>
      <c r="E29" s="112">
        <f>+E12+E20+E25</f>
        <v>240</v>
      </c>
      <c r="F29" s="113">
        <f>+F12+F20+F25</f>
        <v>413.33</v>
      </c>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F43"/>
  <sheetViews>
    <sheetView zoomScalePageLayoutView="0" workbookViewId="0" topLeftCell="A13">
      <selection activeCell="C9" sqref="C9:C11"/>
    </sheetView>
  </sheetViews>
  <sheetFormatPr defaultColWidth="9.140625" defaultRowHeight="15"/>
  <cols>
    <col min="1" max="1" width="10.28125" style="72" customWidth="1"/>
    <col min="2" max="2" width="18.140625" style="72" customWidth="1"/>
    <col min="3" max="3" width="54.00390625" style="72" customWidth="1"/>
    <col min="4" max="4" width="12.140625" style="72" customWidth="1"/>
    <col min="5" max="5" width="11.57421875" style="72" customWidth="1"/>
    <col min="6" max="6" width="18.00390625" style="72" customWidth="1"/>
    <col min="7" max="16384" width="9.140625" style="72" customWidth="1"/>
  </cols>
  <sheetData>
    <row r="1" spans="1:6" s="409" customFormat="1" ht="15" customHeight="1">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 r="A7" s="553" t="s">
        <v>717</v>
      </c>
      <c r="B7" s="553"/>
      <c r="C7" s="553"/>
      <c r="D7" s="553"/>
      <c r="E7" s="553"/>
      <c r="F7" s="553"/>
    </row>
    <row r="8" ht="15.75" thickBot="1"/>
    <row r="9" spans="1:6" ht="15" customHeight="1">
      <c r="A9" s="554" t="s">
        <v>323</v>
      </c>
      <c r="B9" s="556" t="s">
        <v>324</v>
      </c>
      <c r="C9" s="556" t="s">
        <v>325</v>
      </c>
      <c r="D9" s="556" t="s">
        <v>326</v>
      </c>
      <c r="E9" s="556"/>
      <c r="F9" s="540" t="s">
        <v>280</v>
      </c>
    </row>
    <row r="10" spans="1:6" ht="9.75" customHeight="1">
      <c r="A10" s="555"/>
      <c r="B10" s="557"/>
      <c r="C10" s="557"/>
      <c r="D10" s="557"/>
      <c r="E10" s="557"/>
      <c r="F10" s="541"/>
    </row>
    <row r="11" spans="1:6" ht="99.75" customHeight="1">
      <c r="A11" s="555"/>
      <c r="B11" s="557"/>
      <c r="C11" s="557"/>
      <c r="D11" s="65" t="s">
        <v>92</v>
      </c>
      <c r="E11" s="65" t="s">
        <v>93</v>
      </c>
      <c r="F11" s="541"/>
    </row>
    <row r="12" spans="1:6" ht="20.25" customHeight="1">
      <c r="A12" s="46"/>
      <c r="B12" s="47" t="s">
        <v>243</v>
      </c>
      <c r="C12" s="47" t="s">
        <v>47</v>
      </c>
      <c r="D12" s="24">
        <f>SUM(D13:D16)</f>
        <v>13</v>
      </c>
      <c r="E12" s="24">
        <f>SUM(E13:E16)</f>
        <v>104</v>
      </c>
      <c r="F12" s="25">
        <f>SUM(F13:F16)</f>
        <v>173.34000000000003</v>
      </c>
    </row>
    <row r="13" spans="1:6" ht="30">
      <c r="A13" s="63">
        <v>1</v>
      </c>
      <c r="B13" s="114" t="s">
        <v>678</v>
      </c>
      <c r="C13" s="85" t="s">
        <v>533</v>
      </c>
      <c r="D13" s="116">
        <f aca="true" t="shared" si="0" ref="D13:D27">ROUND(+E13/8,0)</f>
        <v>3</v>
      </c>
      <c r="E13" s="65">
        <v>25</v>
      </c>
      <c r="F13" s="87">
        <f>+ROUND((280/21)*D13,2)</f>
        <v>40</v>
      </c>
    </row>
    <row r="14" spans="1:6" ht="30">
      <c r="A14" s="63">
        <v>2</v>
      </c>
      <c r="B14" s="114" t="s">
        <v>678</v>
      </c>
      <c r="C14" s="85" t="s">
        <v>719</v>
      </c>
      <c r="D14" s="116">
        <f t="shared" si="0"/>
        <v>6</v>
      </c>
      <c r="E14" s="65">
        <v>50</v>
      </c>
      <c r="F14" s="87">
        <f>+ROUND((280/21)*D14,2)</f>
        <v>80</v>
      </c>
    </row>
    <row r="15" spans="1:6" ht="30">
      <c r="A15" s="63">
        <v>3</v>
      </c>
      <c r="B15" s="114" t="s">
        <v>678</v>
      </c>
      <c r="C15" s="85" t="s">
        <v>726</v>
      </c>
      <c r="D15" s="116">
        <f t="shared" si="0"/>
        <v>2</v>
      </c>
      <c r="E15" s="65">
        <v>15</v>
      </c>
      <c r="F15" s="87">
        <f>+ROUND((280/21)*D15,2)</f>
        <v>26.67</v>
      </c>
    </row>
    <row r="16" spans="1:6" ht="30">
      <c r="A16" s="63">
        <v>4</v>
      </c>
      <c r="B16" s="114" t="s">
        <v>678</v>
      </c>
      <c r="C16" s="85" t="s">
        <v>727</v>
      </c>
      <c r="D16" s="116">
        <f t="shared" si="0"/>
        <v>2</v>
      </c>
      <c r="E16" s="65">
        <v>14</v>
      </c>
      <c r="F16" s="87">
        <f>+ROUND((280/21)*D16,2)</f>
        <v>26.67</v>
      </c>
    </row>
    <row r="17" spans="1:6" ht="15">
      <c r="A17" s="46"/>
      <c r="B17" s="47"/>
      <c r="C17" s="47" t="s">
        <v>48</v>
      </c>
      <c r="D17" s="24">
        <f>SUM(D18:D20)</f>
        <v>15</v>
      </c>
      <c r="E17" s="24">
        <f>SUM(E18:E20)</f>
        <v>125</v>
      </c>
      <c r="F17" s="25">
        <f>SUM(F18:F20)</f>
        <v>200</v>
      </c>
    </row>
    <row r="18" spans="1:6" ht="15">
      <c r="A18" s="63">
        <v>5</v>
      </c>
      <c r="B18" s="114" t="s">
        <v>678</v>
      </c>
      <c r="C18" s="85" t="s">
        <v>720</v>
      </c>
      <c r="D18" s="116">
        <f t="shared" si="0"/>
        <v>6</v>
      </c>
      <c r="E18" s="65">
        <v>50</v>
      </c>
      <c r="F18" s="87">
        <f>+ROUND((280/21)*D18,2)</f>
        <v>80</v>
      </c>
    </row>
    <row r="19" spans="1:6" ht="15">
      <c r="A19" s="63">
        <v>6</v>
      </c>
      <c r="B19" s="114" t="s">
        <v>678</v>
      </c>
      <c r="C19" s="85" t="s">
        <v>49</v>
      </c>
      <c r="D19" s="116">
        <f t="shared" si="0"/>
        <v>6</v>
      </c>
      <c r="E19" s="65">
        <v>50</v>
      </c>
      <c r="F19" s="87">
        <f>+ROUND((280/21)*D19,2)</f>
        <v>80</v>
      </c>
    </row>
    <row r="20" spans="1:6" ht="15">
      <c r="A20" s="63">
        <v>7</v>
      </c>
      <c r="B20" s="114" t="s">
        <v>678</v>
      </c>
      <c r="C20" s="85" t="s">
        <v>50</v>
      </c>
      <c r="D20" s="116">
        <f t="shared" si="0"/>
        <v>3</v>
      </c>
      <c r="E20" s="65">
        <v>25</v>
      </c>
      <c r="F20" s="87">
        <f>+ROUND((280/21)*D20,2)</f>
        <v>40</v>
      </c>
    </row>
    <row r="21" spans="1:6" ht="15">
      <c r="A21" s="46"/>
      <c r="B21" s="47" t="s">
        <v>246</v>
      </c>
      <c r="C21" s="47" t="s">
        <v>51</v>
      </c>
      <c r="D21" s="24">
        <f>SUM(D22:D26)</f>
        <v>20</v>
      </c>
      <c r="E21" s="24">
        <f>SUM(E22:E26)</f>
        <v>150</v>
      </c>
      <c r="F21" s="25">
        <f>SUM(F22:F26)</f>
        <v>266.65</v>
      </c>
    </row>
    <row r="22" spans="1:6" ht="15">
      <c r="A22" s="63">
        <v>8</v>
      </c>
      <c r="B22" s="114" t="s">
        <v>678</v>
      </c>
      <c r="C22" s="85" t="s">
        <v>721</v>
      </c>
      <c r="D22" s="116">
        <f t="shared" si="0"/>
        <v>4</v>
      </c>
      <c r="E22" s="65">
        <v>30</v>
      </c>
      <c r="F22" s="87">
        <f>+ROUND((280/21)*D22,2)</f>
        <v>53.33</v>
      </c>
    </row>
    <row r="23" spans="1:6" ht="15">
      <c r="A23" s="125">
        <v>9</v>
      </c>
      <c r="B23" s="114" t="s">
        <v>678</v>
      </c>
      <c r="C23" s="85" t="s">
        <v>722</v>
      </c>
      <c r="D23" s="116">
        <f t="shared" si="0"/>
        <v>4</v>
      </c>
      <c r="E23" s="145">
        <v>30</v>
      </c>
      <c r="F23" s="87">
        <f>+ROUND((280/21)*D23,2)</f>
        <v>53.33</v>
      </c>
    </row>
    <row r="24" spans="1:6" ht="15">
      <c r="A24" s="125">
        <v>10</v>
      </c>
      <c r="B24" s="114" t="s">
        <v>678</v>
      </c>
      <c r="C24" s="85" t="s">
        <v>723</v>
      </c>
      <c r="D24" s="116">
        <f t="shared" si="0"/>
        <v>4</v>
      </c>
      <c r="E24" s="145">
        <v>30</v>
      </c>
      <c r="F24" s="87">
        <f>+ROUND((280/21)*D24,2)</f>
        <v>53.33</v>
      </c>
    </row>
    <row r="25" spans="1:6" ht="15">
      <c r="A25" s="125">
        <v>11</v>
      </c>
      <c r="B25" s="114" t="s">
        <v>678</v>
      </c>
      <c r="C25" s="85" t="s">
        <v>724</v>
      </c>
      <c r="D25" s="116">
        <f t="shared" si="0"/>
        <v>4</v>
      </c>
      <c r="E25" s="145">
        <v>30</v>
      </c>
      <c r="F25" s="87">
        <f>+ROUND((280/21)*D25,2)</f>
        <v>53.33</v>
      </c>
    </row>
    <row r="26" spans="1:6" ht="15">
      <c r="A26" s="125">
        <v>12</v>
      </c>
      <c r="B26" s="114" t="s">
        <v>678</v>
      </c>
      <c r="C26" s="85" t="s">
        <v>725</v>
      </c>
      <c r="D26" s="116">
        <f t="shared" si="0"/>
        <v>4</v>
      </c>
      <c r="E26" s="145">
        <v>30</v>
      </c>
      <c r="F26" s="87">
        <f>+ROUND((280/21)*D26,2)</f>
        <v>53.33</v>
      </c>
    </row>
    <row r="27" spans="1:6" ht="15">
      <c r="A27" s="49">
        <v>13</v>
      </c>
      <c r="B27" s="361" t="s">
        <v>678</v>
      </c>
      <c r="C27" s="47" t="s">
        <v>52</v>
      </c>
      <c r="D27" s="24">
        <f t="shared" si="0"/>
        <v>16</v>
      </c>
      <c r="E27" s="24">
        <v>125</v>
      </c>
      <c r="F27" s="25">
        <f>+ROUND((255/21)*D27,2)</f>
        <v>194.29</v>
      </c>
    </row>
    <row r="28" spans="1:6" ht="15">
      <c r="A28" s="32"/>
      <c r="B28" s="31" t="s">
        <v>688</v>
      </c>
      <c r="C28" s="23"/>
      <c r="D28" s="24">
        <f>SUM(D29:D31)</f>
        <v>35</v>
      </c>
      <c r="E28" s="24">
        <f>SUM(E29:E31)</f>
        <v>281</v>
      </c>
      <c r="F28" s="36">
        <f>SUM(F29:F31)</f>
        <v>466.65999999999997</v>
      </c>
    </row>
    <row r="29" spans="1:6" ht="15">
      <c r="A29" s="68">
        <v>14</v>
      </c>
      <c r="B29" s="114" t="s">
        <v>678</v>
      </c>
      <c r="C29" s="85" t="s">
        <v>53</v>
      </c>
      <c r="D29" s="116">
        <f aca="true" t="shared" si="1" ref="D29:D39">ROUND(+E29/8,0)</f>
        <v>9</v>
      </c>
      <c r="E29" s="55">
        <v>75</v>
      </c>
      <c r="F29" s="87">
        <f>+ROUND((280/21)*D29,2)</f>
        <v>120</v>
      </c>
    </row>
    <row r="30" spans="1:6" ht="15">
      <c r="A30" s="68">
        <v>15</v>
      </c>
      <c r="B30" s="114" t="s">
        <v>678</v>
      </c>
      <c r="C30" s="85" t="s">
        <v>54</v>
      </c>
      <c r="D30" s="116">
        <f t="shared" si="1"/>
        <v>7</v>
      </c>
      <c r="E30" s="55">
        <v>56</v>
      </c>
      <c r="F30" s="87">
        <f>+ROUND((280/21)*D30,2)</f>
        <v>93.33</v>
      </c>
    </row>
    <row r="31" spans="1:6" ht="15">
      <c r="A31" s="68">
        <v>16</v>
      </c>
      <c r="B31" s="114" t="s">
        <v>678</v>
      </c>
      <c r="C31" s="85" t="s">
        <v>55</v>
      </c>
      <c r="D31" s="116">
        <f t="shared" si="1"/>
        <v>19</v>
      </c>
      <c r="E31" s="55">
        <v>150</v>
      </c>
      <c r="F31" s="87">
        <f>+ROUND((280/21)*D31,2)</f>
        <v>253.33</v>
      </c>
    </row>
    <row r="32" spans="1:6" ht="15">
      <c r="A32" s="32"/>
      <c r="B32" s="31" t="s">
        <v>238</v>
      </c>
      <c r="C32" s="23"/>
      <c r="D32" s="24">
        <f>SUM(D33:D36)</f>
        <v>18</v>
      </c>
      <c r="E32" s="24">
        <f>SUM(E33:E36)</f>
        <v>150</v>
      </c>
      <c r="F32" s="36">
        <f>SUM(F33:F36)</f>
        <v>240</v>
      </c>
    </row>
    <row r="33" spans="1:6" ht="15">
      <c r="A33" s="68">
        <v>17</v>
      </c>
      <c r="B33" s="114" t="s">
        <v>678</v>
      </c>
      <c r="C33" s="85" t="s">
        <v>56</v>
      </c>
      <c r="D33" s="116">
        <f t="shared" si="1"/>
        <v>3</v>
      </c>
      <c r="E33" s="55">
        <v>25</v>
      </c>
      <c r="F33" s="87">
        <f>+ROUND((280/21)*D33,2)</f>
        <v>40</v>
      </c>
    </row>
    <row r="34" spans="1:6" ht="15">
      <c r="A34" s="68">
        <v>18</v>
      </c>
      <c r="B34" s="114" t="s">
        <v>678</v>
      </c>
      <c r="C34" s="85" t="s">
        <v>57</v>
      </c>
      <c r="D34" s="116">
        <f t="shared" si="1"/>
        <v>3</v>
      </c>
      <c r="E34" s="55">
        <v>25</v>
      </c>
      <c r="F34" s="87">
        <f>+ROUND((280/21)*D34,2)</f>
        <v>40</v>
      </c>
    </row>
    <row r="35" spans="1:6" ht="15">
      <c r="A35" s="68">
        <v>19</v>
      </c>
      <c r="B35" s="114" t="s">
        <v>678</v>
      </c>
      <c r="C35" s="85" t="s">
        <v>58</v>
      </c>
      <c r="D35" s="116">
        <f t="shared" si="1"/>
        <v>3</v>
      </c>
      <c r="E35" s="55">
        <v>25</v>
      </c>
      <c r="F35" s="87">
        <f>+ROUND((280/21)*D35,2)</f>
        <v>40</v>
      </c>
    </row>
    <row r="36" spans="1:6" ht="30">
      <c r="A36" s="68">
        <v>20</v>
      </c>
      <c r="B36" s="114" t="s">
        <v>678</v>
      </c>
      <c r="C36" s="85" t="s">
        <v>59</v>
      </c>
      <c r="D36" s="116">
        <f t="shared" si="1"/>
        <v>9</v>
      </c>
      <c r="E36" s="55">
        <v>75</v>
      </c>
      <c r="F36" s="87">
        <f>+ROUND((280/21)*D36,2)</f>
        <v>120</v>
      </c>
    </row>
    <row r="37" spans="1:6" ht="15">
      <c r="A37" s="32"/>
      <c r="B37" s="31" t="s">
        <v>449</v>
      </c>
      <c r="C37" s="23"/>
      <c r="D37" s="24">
        <f>SUM(D38:D39)</f>
        <v>38</v>
      </c>
      <c r="E37" s="24">
        <f>SUM(E38:E39)</f>
        <v>300</v>
      </c>
      <c r="F37" s="36">
        <f>SUM(F38:F39)</f>
        <v>506.66</v>
      </c>
    </row>
    <row r="38" spans="1:6" ht="15">
      <c r="A38" s="125">
        <v>21</v>
      </c>
      <c r="B38" s="114" t="s">
        <v>678</v>
      </c>
      <c r="C38" s="85" t="s">
        <v>60</v>
      </c>
      <c r="D38" s="116">
        <f t="shared" si="1"/>
        <v>19</v>
      </c>
      <c r="E38" s="145">
        <v>150</v>
      </c>
      <c r="F38" s="87">
        <f>+ROUND((280/21)*D38,2)</f>
        <v>253.33</v>
      </c>
    </row>
    <row r="39" spans="1:6" ht="15.75" thickBot="1">
      <c r="A39" s="160">
        <v>22</v>
      </c>
      <c r="B39" s="161" t="s">
        <v>678</v>
      </c>
      <c r="C39" s="264" t="s">
        <v>61</v>
      </c>
      <c r="D39" s="162">
        <f t="shared" si="1"/>
        <v>19</v>
      </c>
      <c r="E39" s="165">
        <v>150</v>
      </c>
      <c r="F39" s="93">
        <f>+ROUND((280/21)*D39,2)</f>
        <v>253.33</v>
      </c>
    </row>
    <row r="40" spans="1:6" ht="15.75" thickBot="1">
      <c r="A40" s="265"/>
      <c r="B40" s="266"/>
      <c r="C40" s="266" t="s">
        <v>373</v>
      </c>
      <c r="D40" s="192">
        <f>+D12+D17+D21+D27+D28+D32+D37</f>
        <v>155</v>
      </c>
      <c r="E40" s="192">
        <f>+E12+E17+E21+E27+E28+E32+E37</f>
        <v>1235</v>
      </c>
      <c r="F40" s="193">
        <f>+F12+F17+F21+F27+F28+F32+F37</f>
        <v>2047.6000000000001</v>
      </c>
    </row>
    <row r="41" spans="4:6" ht="15">
      <c r="D41" s="154"/>
      <c r="E41" s="154"/>
      <c r="F41" s="154"/>
    </row>
    <row r="43" ht="15">
      <c r="F43" s="154"/>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F0"/>
  </sheetPr>
  <dimension ref="A1:F40"/>
  <sheetViews>
    <sheetView zoomScalePageLayoutView="0" workbookViewId="0" topLeftCell="A19">
      <selection activeCell="I31" sqref="I31"/>
    </sheetView>
  </sheetViews>
  <sheetFormatPr defaultColWidth="9.140625" defaultRowHeight="15"/>
  <cols>
    <col min="1" max="1" width="10.7109375" style="72" bestFit="1" customWidth="1"/>
    <col min="2" max="2" width="16.28125" style="72" customWidth="1"/>
    <col min="3" max="3" width="54.140625" style="72" customWidth="1"/>
    <col min="4" max="4" width="12.7109375" style="72" customWidth="1"/>
    <col min="5" max="5" width="11.57421875" style="72" customWidth="1"/>
    <col min="6" max="6" width="17.28125" style="72" customWidth="1"/>
    <col min="7" max="16384" width="9.140625" style="72" customWidth="1"/>
  </cols>
  <sheetData>
    <row r="1" spans="1:6" s="409" customFormat="1" ht="15" customHeight="1">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ht="27.75" customHeight="1"/>
    <row r="8" spans="1:6" ht="15" customHeight="1">
      <c r="A8" s="542" t="s">
        <v>102</v>
      </c>
      <c r="B8" s="542"/>
      <c r="C8" s="542"/>
      <c r="D8" s="542"/>
      <c r="E8" s="542"/>
      <c r="F8" s="542"/>
    </row>
    <row r="9" spans="1:6" ht="15" customHeight="1" thickBot="1">
      <c r="A9" s="67"/>
      <c r="B9" s="128"/>
      <c r="C9" s="129"/>
      <c r="D9" s="129"/>
      <c r="E9" s="67"/>
      <c r="F9" s="128"/>
    </row>
    <row r="10" spans="1:6" ht="15" customHeight="1">
      <c r="A10" s="558" t="s">
        <v>323</v>
      </c>
      <c r="B10" s="538" t="s">
        <v>324</v>
      </c>
      <c r="C10" s="538" t="s">
        <v>325</v>
      </c>
      <c r="D10" s="538" t="s">
        <v>326</v>
      </c>
      <c r="E10" s="538"/>
      <c r="F10" s="540" t="s">
        <v>280</v>
      </c>
    </row>
    <row r="11" spans="1:6" ht="15" customHeight="1">
      <c r="A11" s="559"/>
      <c r="B11" s="539"/>
      <c r="C11" s="539"/>
      <c r="D11" s="539"/>
      <c r="E11" s="539"/>
      <c r="F11" s="541"/>
    </row>
    <row r="12" spans="1:6" ht="96" customHeight="1">
      <c r="A12" s="559"/>
      <c r="B12" s="539"/>
      <c r="C12" s="539"/>
      <c r="D12" s="55" t="s">
        <v>92</v>
      </c>
      <c r="E12" s="55" t="s">
        <v>93</v>
      </c>
      <c r="F12" s="541"/>
    </row>
    <row r="13" spans="1:6" ht="15">
      <c r="A13" s="33"/>
      <c r="B13" s="30" t="s">
        <v>94</v>
      </c>
      <c r="C13" s="362"/>
      <c r="D13" s="61">
        <v>0</v>
      </c>
      <c r="E13" s="61">
        <v>0</v>
      </c>
      <c r="F13" s="25">
        <v>0</v>
      </c>
    </row>
    <row r="14" spans="1:6" ht="15" customHeight="1">
      <c r="A14" s="32"/>
      <c r="B14" s="31" t="s">
        <v>689</v>
      </c>
      <c r="C14" s="30" t="s">
        <v>690</v>
      </c>
      <c r="D14" s="24">
        <f>SUM(D15:D19)</f>
        <v>12</v>
      </c>
      <c r="E14" s="24">
        <f>SUM(E15:E19)</f>
        <v>82</v>
      </c>
      <c r="F14" s="25">
        <f>SUM(F15:F19)</f>
        <v>160.01</v>
      </c>
    </row>
    <row r="15" spans="1:6" ht="30">
      <c r="A15" s="89">
        <v>1</v>
      </c>
      <c r="B15" s="114" t="s">
        <v>678</v>
      </c>
      <c r="C15" s="114" t="s">
        <v>251</v>
      </c>
      <c r="D15" s="116">
        <f>ROUND(+E15/8,0)</f>
        <v>2</v>
      </c>
      <c r="E15" s="104">
        <v>12</v>
      </c>
      <c r="F15" s="87">
        <f>+ROUND((280/21)*D15,2)</f>
        <v>26.67</v>
      </c>
    </row>
    <row r="16" spans="1:6" ht="30">
      <c r="A16" s="89">
        <v>2</v>
      </c>
      <c r="B16" s="114" t="s">
        <v>678</v>
      </c>
      <c r="C16" s="114" t="s">
        <v>252</v>
      </c>
      <c r="D16" s="116">
        <f>ROUND(+E16/8,0)</f>
        <v>2</v>
      </c>
      <c r="E16" s="104">
        <v>12</v>
      </c>
      <c r="F16" s="87">
        <f>+ROUND((280/21)*D16,2)</f>
        <v>26.67</v>
      </c>
    </row>
    <row r="17" spans="1:6" ht="15">
      <c r="A17" s="89">
        <v>3</v>
      </c>
      <c r="B17" s="114" t="s">
        <v>678</v>
      </c>
      <c r="C17" s="114" t="s">
        <v>253</v>
      </c>
      <c r="D17" s="116">
        <f>ROUND(+E17/8,0)</f>
        <v>2</v>
      </c>
      <c r="E17" s="104">
        <v>18</v>
      </c>
      <c r="F17" s="87">
        <f>+ROUND((280/21)*D17,2)</f>
        <v>26.67</v>
      </c>
    </row>
    <row r="18" spans="1:6" ht="30">
      <c r="A18" s="89">
        <v>4</v>
      </c>
      <c r="B18" s="403" t="s">
        <v>678</v>
      </c>
      <c r="C18" s="114" t="s">
        <v>254</v>
      </c>
      <c r="D18" s="116">
        <f>ROUND(+E18/8,0)</f>
        <v>3</v>
      </c>
      <c r="E18" s="104">
        <v>20</v>
      </c>
      <c r="F18" s="87">
        <f>+ROUND((280/21)*D18,2)</f>
        <v>40</v>
      </c>
    </row>
    <row r="19" spans="1:6" ht="15">
      <c r="A19" s="89">
        <v>5</v>
      </c>
      <c r="B19" s="403" t="s">
        <v>678</v>
      </c>
      <c r="C19" s="114" t="s">
        <v>255</v>
      </c>
      <c r="D19" s="116">
        <f>ROUND(+E19/8,0)</f>
        <v>3</v>
      </c>
      <c r="E19" s="104">
        <v>20</v>
      </c>
      <c r="F19" s="87">
        <f>+ROUND((280/21)*D19,2)</f>
        <v>40</v>
      </c>
    </row>
    <row r="20" spans="1:6" ht="32.25" customHeight="1">
      <c r="A20" s="22"/>
      <c r="B20" s="23" t="s">
        <v>126</v>
      </c>
      <c r="C20" s="23" t="s">
        <v>256</v>
      </c>
      <c r="D20" s="24">
        <f>SUM(D21:D30)</f>
        <v>11</v>
      </c>
      <c r="E20" s="24">
        <f>SUM(E21:E30)</f>
        <v>80</v>
      </c>
      <c r="F20" s="25">
        <f>SUM(F21:F30)</f>
        <v>146.64000000000001</v>
      </c>
    </row>
    <row r="21" spans="1:6" ht="15">
      <c r="A21" s="89">
        <v>6</v>
      </c>
      <c r="B21" s="115" t="s">
        <v>678</v>
      </c>
      <c r="C21" s="114" t="s">
        <v>257</v>
      </c>
      <c r="D21" s="116">
        <f>ROUND(+E21/8,0)</f>
        <v>1</v>
      </c>
      <c r="E21" s="104">
        <v>8</v>
      </c>
      <c r="F21" s="87">
        <f>+ROUND((280/21)*D21,2)</f>
        <v>13.33</v>
      </c>
    </row>
    <row r="22" spans="1:6" ht="30">
      <c r="A22" s="89">
        <v>7</v>
      </c>
      <c r="B22" s="115" t="s">
        <v>678</v>
      </c>
      <c r="C22" s="114" t="s">
        <v>258</v>
      </c>
      <c r="D22" s="116">
        <f aca="true" t="shared" si="0" ref="D22:D30">ROUND(+E22/8,0)</f>
        <v>2</v>
      </c>
      <c r="E22" s="104">
        <v>16</v>
      </c>
      <c r="F22" s="87">
        <f aca="true" t="shared" si="1" ref="F22:F38">+ROUND((280/21)*D22,2)</f>
        <v>26.67</v>
      </c>
    </row>
    <row r="23" spans="1:6" ht="30">
      <c r="A23" s="89">
        <v>8</v>
      </c>
      <c r="B23" s="115" t="s">
        <v>678</v>
      </c>
      <c r="C23" s="114" t="s">
        <v>103</v>
      </c>
      <c r="D23" s="116">
        <f t="shared" si="0"/>
        <v>1</v>
      </c>
      <c r="E23" s="104">
        <v>8</v>
      </c>
      <c r="F23" s="87">
        <f t="shared" si="1"/>
        <v>13.33</v>
      </c>
    </row>
    <row r="24" spans="1:6" ht="30">
      <c r="A24" s="89">
        <v>9</v>
      </c>
      <c r="B24" s="115" t="s">
        <v>678</v>
      </c>
      <c r="C24" s="114" t="s">
        <v>259</v>
      </c>
      <c r="D24" s="116">
        <f t="shared" si="0"/>
        <v>1</v>
      </c>
      <c r="E24" s="104">
        <v>8</v>
      </c>
      <c r="F24" s="87">
        <f t="shared" si="1"/>
        <v>13.33</v>
      </c>
    </row>
    <row r="25" spans="1:6" ht="30">
      <c r="A25" s="89">
        <v>10</v>
      </c>
      <c r="B25" s="115" t="s">
        <v>678</v>
      </c>
      <c r="C25" s="114" t="s">
        <v>260</v>
      </c>
      <c r="D25" s="116">
        <f t="shared" si="0"/>
        <v>1</v>
      </c>
      <c r="E25" s="104">
        <v>8</v>
      </c>
      <c r="F25" s="87">
        <f t="shared" si="1"/>
        <v>13.33</v>
      </c>
    </row>
    <row r="26" spans="1:6" ht="15">
      <c r="A26" s="89">
        <v>11</v>
      </c>
      <c r="B26" s="115" t="s">
        <v>678</v>
      </c>
      <c r="C26" s="114" t="s">
        <v>261</v>
      </c>
      <c r="D26" s="116">
        <f t="shared" si="0"/>
        <v>1</v>
      </c>
      <c r="E26" s="104">
        <v>4</v>
      </c>
      <c r="F26" s="87">
        <f t="shared" si="1"/>
        <v>13.33</v>
      </c>
    </row>
    <row r="27" spans="1:6" ht="15">
      <c r="A27" s="89">
        <v>12</v>
      </c>
      <c r="B27" s="115" t="s">
        <v>678</v>
      </c>
      <c r="C27" s="114" t="s">
        <v>262</v>
      </c>
      <c r="D27" s="116">
        <f t="shared" si="0"/>
        <v>1</v>
      </c>
      <c r="E27" s="104">
        <v>8</v>
      </c>
      <c r="F27" s="87">
        <f t="shared" si="1"/>
        <v>13.33</v>
      </c>
    </row>
    <row r="28" spans="1:6" ht="15">
      <c r="A28" s="89">
        <v>13</v>
      </c>
      <c r="B28" s="115" t="s">
        <v>678</v>
      </c>
      <c r="C28" s="114" t="s">
        <v>263</v>
      </c>
      <c r="D28" s="116">
        <f t="shared" si="0"/>
        <v>1</v>
      </c>
      <c r="E28" s="104">
        <v>8</v>
      </c>
      <c r="F28" s="87">
        <f t="shared" si="1"/>
        <v>13.33</v>
      </c>
    </row>
    <row r="29" spans="1:6" ht="15">
      <c r="A29" s="89">
        <v>14</v>
      </c>
      <c r="B29" s="115" t="s">
        <v>678</v>
      </c>
      <c r="C29" s="114" t="s">
        <v>264</v>
      </c>
      <c r="D29" s="116">
        <f t="shared" si="0"/>
        <v>1</v>
      </c>
      <c r="E29" s="104">
        <v>4</v>
      </c>
      <c r="F29" s="87">
        <f t="shared" si="1"/>
        <v>13.33</v>
      </c>
    </row>
    <row r="30" spans="1:6" ht="15">
      <c r="A30" s="89">
        <v>15</v>
      </c>
      <c r="B30" s="115" t="s">
        <v>678</v>
      </c>
      <c r="C30" s="114" t="s">
        <v>265</v>
      </c>
      <c r="D30" s="116">
        <f t="shared" si="0"/>
        <v>1</v>
      </c>
      <c r="E30" s="104">
        <v>8</v>
      </c>
      <c r="F30" s="87">
        <f t="shared" si="1"/>
        <v>13.33</v>
      </c>
    </row>
    <row r="31" spans="1:6" ht="15">
      <c r="A31" s="33"/>
      <c r="B31" s="30" t="s">
        <v>238</v>
      </c>
      <c r="C31" s="23" t="s">
        <v>266</v>
      </c>
      <c r="D31" s="24">
        <f>SUM(D32:D38)</f>
        <v>7</v>
      </c>
      <c r="E31" s="24">
        <f>SUM(E32:E38)</f>
        <v>56</v>
      </c>
      <c r="F31" s="25">
        <f>SUM(F32:F38)</f>
        <v>93.31</v>
      </c>
    </row>
    <row r="32" spans="1:6" ht="30">
      <c r="A32" s="89">
        <v>16</v>
      </c>
      <c r="B32" s="115" t="s">
        <v>678</v>
      </c>
      <c r="C32" s="114" t="s">
        <v>267</v>
      </c>
      <c r="D32" s="116">
        <f>ROUND(+E32/8,0)</f>
        <v>1</v>
      </c>
      <c r="E32" s="104">
        <v>8</v>
      </c>
      <c r="F32" s="87">
        <f t="shared" si="1"/>
        <v>13.33</v>
      </c>
    </row>
    <row r="33" spans="1:6" ht="15">
      <c r="A33" s="89">
        <v>17</v>
      </c>
      <c r="B33" s="115" t="s">
        <v>678</v>
      </c>
      <c r="C33" s="114" t="s">
        <v>268</v>
      </c>
      <c r="D33" s="116">
        <f aca="true" t="shared" si="2" ref="D33:D38">ROUND(+E33/8,0)</f>
        <v>1</v>
      </c>
      <c r="E33" s="104">
        <v>8</v>
      </c>
      <c r="F33" s="87">
        <f t="shared" si="1"/>
        <v>13.33</v>
      </c>
    </row>
    <row r="34" spans="1:6" ht="30">
      <c r="A34" s="89">
        <v>18</v>
      </c>
      <c r="B34" s="115" t="s">
        <v>678</v>
      </c>
      <c r="C34" s="114" t="s">
        <v>269</v>
      </c>
      <c r="D34" s="116">
        <f t="shared" si="2"/>
        <v>1</v>
      </c>
      <c r="E34" s="104">
        <v>8</v>
      </c>
      <c r="F34" s="87">
        <f t="shared" si="1"/>
        <v>13.33</v>
      </c>
    </row>
    <row r="35" spans="1:6" ht="30">
      <c r="A35" s="89">
        <v>19</v>
      </c>
      <c r="B35" s="115" t="s">
        <v>678</v>
      </c>
      <c r="C35" s="114" t="s">
        <v>270</v>
      </c>
      <c r="D35" s="116">
        <f t="shared" si="2"/>
        <v>1</v>
      </c>
      <c r="E35" s="104">
        <v>8</v>
      </c>
      <c r="F35" s="87">
        <f t="shared" si="1"/>
        <v>13.33</v>
      </c>
    </row>
    <row r="36" spans="1:6" ht="15">
      <c r="A36" s="89">
        <v>20</v>
      </c>
      <c r="B36" s="115" t="s">
        <v>678</v>
      </c>
      <c r="C36" s="114" t="s">
        <v>271</v>
      </c>
      <c r="D36" s="116">
        <f t="shared" si="2"/>
        <v>1</v>
      </c>
      <c r="E36" s="104">
        <v>8</v>
      </c>
      <c r="F36" s="87">
        <f t="shared" si="1"/>
        <v>13.33</v>
      </c>
    </row>
    <row r="37" spans="1:6" ht="15">
      <c r="A37" s="89">
        <v>21</v>
      </c>
      <c r="B37" s="115" t="s">
        <v>678</v>
      </c>
      <c r="C37" s="114" t="s">
        <v>555</v>
      </c>
      <c r="D37" s="116">
        <f t="shared" si="2"/>
        <v>1</v>
      </c>
      <c r="E37" s="104">
        <v>8</v>
      </c>
      <c r="F37" s="87">
        <f t="shared" si="1"/>
        <v>13.33</v>
      </c>
    </row>
    <row r="38" spans="1:6" ht="30.75" thickBot="1">
      <c r="A38" s="233">
        <v>22</v>
      </c>
      <c r="B38" s="363" t="s">
        <v>678</v>
      </c>
      <c r="C38" s="234" t="s">
        <v>556</v>
      </c>
      <c r="D38" s="143">
        <f t="shared" si="2"/>
        <v>1</v>
      </c>
      <c r="E38" s="364">
        <v>8</v>
      </c>
      <c r="F38" s="144">
        <f t="shared" si="1"/>
        <v>13.33</v>
      </c>
    </row>
    <row r="39" spans="1:6" ht="15.75" thickBot="1">
      <c r="A39" s="245"/>
      <c r="B39" s="246"/>
      <c r="C39" s="246" t="s">
        <v>373</v>
      </c>
      <c r="D39" s="247">
        <f>D13+D14+D20+D31</f>
        <v>30</v>
      </c>
      <c r="E39" s="247">
        <f>E13+E14+E20+E31</f>
        <v>218</v>
      </c>
      <c r="F39" s="248">
        <f>F13+F14+F20+F31</f>
        <v>399.96</v>
      </c>
    </row>
    <row r="40" spans="4:6" ht="15">
      <c r="D40" s="154"/>
      <c r="E40" s="154"/>
      <c r="F40" s="154"/>
    </row>
  </sheetData>
  <sheetProtection/>
  <mergeCells count="9">
    <mergeCell ref="F10:F12"/>
    <mergeCell ref="A10:A12"/>
    <mergeCell ref="B10:B12"/>
    <mergeCell ref="C10:C12"/>
    <mergeCell ref="D10:E11"/>
    <mergeCell ref="A1:F1"/>
    <mergeCell ref="A3:F3"/>
    <mergeCell ref="A5:F5"/>
    <mergeCell ref="A8:F8"/>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2060"/>
  </sheetPr>
  <dimension ref="A1:F27"/>
  <sheetViews>
    <sheetView zoomScale="75" zoomScaleNormal="75" zoomScalePageLayoutView="0" workbookViewId="0" topLeftCell="A1">
      <selection activeCell="M11" sqref="M11"/>
    </sheetView>
  </sheetViews>
  <sheetFormatPr defaultColWidth="9.140625" defaultRowHeight="15"/>
  <cols>
    <col min="1" max="1" width="11.140625" style="72" bestFit="1" customWidth="1"/>
    <col min="2" max="2" width="19.8515625" style="72" customWidth="1"/>
    <col min="3" max="3" width="81.8515625" style="72" customWidth="1"/>
    <col min="4" max="5" width="12.57421875" style="72" customWidth="1"/>
    <col min="6" max="6" width="21.57421875" style="72" customWidth="1"/>
    <col min="7" max="16384" width="9.140625" style="72" customWidth="1"/>
  </cols>
  <sheetData>
    <row r="1" spans="1:6" s="409" customFormat="1" ht="15">
      <c r="A1" s="607" t="s">
        <v>321</v>
      </c>
      <c r="B1" s="607"/>
      <c r="C1" s="607"/>
      <c r="D1" s="607"/>
      <c r="E1" s="607"/>
      <c r="F1" s="607"/>
    </row>
    <row r="2" spans="4:5" s="409" customFormat="1" ht="15">
      <c r="D2" s="433"/>
      <c r="E2" s="433"/>
    </row>
    <row r="3" spans="1:6" ht="15" customHeight="1">
      <c r="A3" s="591" t="s">
        <v>351</v>
      </c>
      <c r="B3" s="591"/>
      <c r="C3" s="591"/>
      <c r="D3" s="591"/>
      <c r="E3" s="591"/>
      <c r="F3" s="591"/>
    </row>
    <row r="4" spans="4:5" ht="15">
      <c r="D4" s="119"/>
      <c r="E4" s="119"/>
    </row>
    <row r="5" spans="1:6" ht="15" customHeight="1">
      <c r="A5" s="553" t="s">
        <v>322</v>
      </c>
      <c r="B5" s="553"/>
      <c r="C5" s="553"/>
      <c r="D5" s="553"/>
      <c r="E5" s="553"/>
      <c r="F5" s="553"/>
    </row>
    <row r="6" spans="4:5" ht="15">
      <c r="D6" s="119"/>
      <c r="E6" s="119"/>
    </row>
    <row r="7" spans="1:6" ht="15">
      <c r="A7" s="553" t="s">
        <v>104</v>
      </c>
      <c r="B7" s="553"/>
      <c r="C7" s="553"/>
      <c r="D7" s="553"/>
      <c r="E7" s="553"/>
      <c r="F7" s="553"/>
    </row>
    <row r="8" ht="15.75" thickBot="1"/>
    <row r="9" spans="1:6" ht="15" customHeight="1">
      <c r="A9" s="554" t="s">
        <v>323</v>
      </c>
      <c r="B9" s="556" t="s">
        <v>324</v>
      </c>
      <c r="C9" s="556" t="s">
        <v>325</v>
      </c>
      <c r="D9" s="556" t="s">
        <v>326</v>
      </c>
      <c r="E9" s="556"/>
      <c r="F9" s="540" t="s">
        <v>280</v>
      </c>
    </row>
    <row r="10" spans="1:6" ht="15">
      <c r="A10" s="555"/>
      <c r="B10" s="557"/>
      <c r="C10" s="557"/>
      <c r="D10" s="557"/>
      <c r="E10" s="557"/>
      <c r="F10" s="541"/>
    </row>
    <row r="11" spans="1:6" ht="78" customHeight="1">
      <c r="A11" s="555"/>
      <c r="B11" s="557"/>
      <c r="C11" s="557"/>
      <c r="D11" s="65" t="s">
        <v>92</v>
      </c>
      <c r="E11" s="65" t="s">
        <v>93</v>
      </c>
      <c r="F11" s="541"/>
    </row>
    <row r="12" spans="1:6" ht="15">
      <c r="A12" s="32"/>
      <c r="B12" s="31" t="s">
        <v>243</v>
      </c>
      <c r="C12" s="23"/>
      <c r="D12" s="24">
        <f>SUM(D13:D14)</f>
        <v>18</v>
      </c>
      <c r="E12" s="24">
        <f>SUM(E13:E14)</f>
        <v>144</v>
      </c>
      <c r="F12" s="25">
        <f>SUM(F13:F14)</f>
        <v>240</v>
      </c>
    </row>
    <row r="13" spans="1:6" ht="78.75" customHeight="1">
      <c r="A13" s="63">
        <v>1</v>
      </c>
      <c r="B13" s="114" t="s">
        <v>678</v>
      </c>
      <c r="C13" s="51" t="s">
        <v>219</v>
      </c>
      <c r="D13" s="116">
        <f aca="true" t="shared" si="0" ref="D13:D22">ROUND(+E13/8,0)</f>
        <v>9</v>
      </c>
      <c r="E13" s="116">
        <v>72</v>
      </c>
      <c r="F13" s="87">
        <f>+ROUND((280/21)*D13,2)</f>
        <v>120</v>
      </c>
    </row>
    <row r="14" spans="1:6" ht="90">
      <c r="A14" s="63">
        <v>2</v>
      </c>
      <c r="B14" s="114" t="s">
        <v>678</v>
      </c>
      <c r="C14" s="51" t="s">
        <v>209</v>
      </c>
      <c r="D14" s="116">
        <f t="shared" si="0"/>
        <v>9</v>
      </c>
      <c r="E14" s="116">
        <v>72</v>
      </c>
      <c r="F14" s="87">
        <f>+ROUND((280/21)*D14,2)</f>
        <v>120</v>
      </c>
    </row>
    <row r="15" spans="1:6" ht="15">
      <c r="A15" s="32"/>
      <c r="B15" s="31" t="s">
        <v>246</v>
      </c>
      <c r="C15" s="23"/>
      <c r="D15" s="24">
        <f>SUM(D16:D18)</f>
        <v>20</v>
      </c>
      <c r="E15" s="24">
        <f>SUM(E16:E18)</f>
        <v>160</v>
      </c>
      <c r="F15" s="25">
        <f>SUM(F16:F18)</f>
        <v>266.67</v>
      </c>
    </row>
    <row r="16" spans="1:6" ht="75">
      <c r="A16" s="63">
        <v>3</v>
      </c>
      <c r="B16" s="114" t="s">
        <v>678</v>
      </c>
      <c r="C16" s="51" t="s">
        <v>210</v>
      </c>
      <c r="D16" s="116">
        <f t="shared" si="0"/>
        <v>8</v>
      </c>
      <c r="E16" s="116">
        <v>64</v>
      </c>
      <c r="F16" s="87">
        <f>+ROUND((280/21)*D16,2)</f>
        <v>106.67</v>
      </c>
    </row>
    <row r="17" spans="1:6" ht="135">
      <c r="A17" s="63">
        <v>4</v>
      </c>
      <c r="B17" s="114" t="s">
        <v>678</v>
      </c>
      <c r="C17" s="51" t="s">
        <v>211</v>
      </c>
      <c r="D17" s="116">
        <f t="shared" si="0"/>
        <v>9</v>
      </c>
      <c r="E17" s="116">
        <v>72</v>
      </c>
      <c r="F17" s="87">
        <f aca="true" t="shared" si="1" ref="F17:F26">+ROUND((280/21)*D17,2)</f>
        <v>120</v>
      </c>
    </row>
    <row r="18" spans="1:6" ht="75">
      <c r="A18" s="63">
        <v>5</v>
      </c>
      <c r="B18" s="114" t="s">
        <v>678</v>
      </c>
      <c r="C18" s="51" t="s">
        <v>212</v>
      </c>
      <c r="D18" s="116">
        <f t="shared" si="0"/>
        <v>3</v>
      </c>
      <c r="E18" s="116">
        <v>24</v>
      </c>
      <c r="F18" s="87">
        <f t="shared" si="1"/>
        <v>40</v>
      </c>
    </row>
    <row r="19" spans="1:6" ht="15">
      <c r="A19" s="32"/>
      <c r="B19" s="31" t="s">
        <v>688</v>
      </c>
      <c r="C19" s="23"/>
      <c r="D19" s="24">
        <f>SUM(D20:D22)</f>
        <v>22</v>
      </c>
      <c r="E19" s="24">
        <f>SUM(E20:E22)</f>
        <v>176</v>
      </c>
      <c r="F19" s="25">
        <f>SUM(F20:F22)</f>
        <v>293.34000000000003</v>
      </c>
    </row>
    <row r="20" spans="1:6" ht="75">
      <c r="A20" s="68">
        <v>6</v>
      </c>
      <c r="B20" s="114" t="s">
        <v>678</v>
      </c>
      <c r="C20" s="51" t="s">
        <v>213</v>
      </c>
      <c r="D20" s="116">
        <f t="shared" si="0"/>
        <v>6</v>
      </c>
      <c r="E20" s="146">
        <v>48</v>
      </c>
      <c r="F20" s="87">
        <f t="shared" si="1"/>
        <v>80</v>
      </c>
    </row>
    <row r="21" spans="1:6" ht="75">
      <c r="A21" s="68">
        <v>7</v>
      </c>
      <c r="B21" s="114" t="s">
        <v>678</v>
      </c>
      <c r="C21" s="51" t="s">
        <v>214</v>
      </c>
      <c r="D21" s="116">
        <f t="shared" si="0"/>
        <v>8</v>
      </c>
      <c r="E21" s="146">
        <v>64</v>
      </c>
      <c r="F21" s="87">
        <f t="shared" si="1"/>
        <v>106.67</v>
      </c>
    </row>
    <row r="22" spans="1:6" ht="75">
      <c r="A22" s="68">
        <v>8</v>
      </c>
      <c r="B22" s="114" t="s">
        <v>678</v>
      </c>
      <c r="C22" s="51" t="s">
        <v>215</v>
      </c>
      <c r="D22" s="116">
        <f t="shared" si="0"/>
        <v>8</v>
      </c>
      <c r="E22" s="146">
        <v>64</v>
      </c>
      <c r="F22" s="87">
        <f t="shared" si="1"/>
        <v>106.67</v>
      </c>
    </row>
    <row r="23" spans="1:6" ht="15">
      <c r="A23" s="32"/>
      <c r="B23" s="31" t="s">
        <v>238</v>
      </c>
      <c r="C23" s="23"/>
      <c r="D23" s="24">
        <f>SUM(D24:D26)</f>
        <v>24</v>
      </c>
      <c r="E23" s="24">
        <f>SUM(E24:E26)</f>
        <v>192</v>
      </c>
      <c r="F23" s="25">
        <f>SUM(F24:F26)</f>
        <v>320.01</v>
      </c>
    </row>
    <row r="24" spans="1:6" ht="105">
      <c r="A24" s="68">
        <v>9</v>
      </c>
      <c r="B24" s="114" t="s">
        <v>678</v>
      </c>
      <c r="C24" s="51" t="s">
        <v>216</v>
      </c>
      <c r="D24" s="116">
        <f>ROUND(+E24/8,0)</f>
        <v>8</v>
      </c>
      <c r="E24" s="146">
        <v>64</v>
      </c>
      <c r="F24" s="87">
        <f t="shared" si="1"/>
        <v>106.67</v>
      </c>
    </row>
    <row r="25" spans="1:6" ht="82.5" customHeight="1">
      <c r="A25" s="68">
        <v>10</v>
      </c>
      <c r="B25" s="114" t="s">
        <v>678</v>
      </c>
      <c r="C25" s="51" t="s">
        <v>217</v>
      </c>
      <c r="D25" s="116">
        <f>ROUND(+E25/8,0)</f>
        <v>8</v>
      </c>
      <c r="E25" s="146">
        <v>64</v>
      </c>
      <c r="F25" s="87">
        <f t="shared" si="1"/>
        <v>106.67</v>
      </c>
    </row>
    <row r="26" spans="1:6" ht="90.75" thickBot="1">
      <c r="A26" s="69">
        <v>11</v>
      </c>
      <c r="B26" s="234" t="s">
        <v>678</v>
      </c>
      <c r="C26" s="51" t="s">
        <v>218</v>
      </c>
      <c r="D26" s="143">
        <f>ROUND(+E26/8,0)</f>
        <v>8</v>
      </c>
      <c r="E26" s="267">
        <v>64</v>
      </c>
      <c r="F26" s="144">
        <f t="shared" si="1"/>
        <v>106.67</v>
      </c>
    </row>
    <row r="27" spans="1:6" ht="15.75" thickBot="1">
      <c r="A27" s="214"/>
      <c r="B27" s="206"/>
      <c r="C27" s="206" t="s">
        <v>373</v>
      </c>
      <c r="D27" s="182">
        <f>+D12+D15+D19+D23</f>
        <v>84</v>
      </c>
      <c r="E27" s="182">
        <f>+E12+E15+E19+E23</f>
        <v>672</v>
      </c>
      <c r="F27" s="180">
        <f>+F12+F15+F19+F23</f>
        <v>1120.02</v>
      </c>
    </row>
  </sheetData>
  <sheetProtection/>
  <mergeCells count="9">
    <mergeCell ref="A1:F1"/>
    <mergeCell ref="A3:F3"/>
    <mergeCell ref="A5:F5"/>
    <mergeCell ref="F9:F11"/>
    <mergeCell ref="A9:A11"/>
    <mergeCell ref="B9:B11"/>
    <mergeCell ref="C9:C11"/>
    <mergeCell ref="D9:E10"/>
    <mergeCell ref="A7:F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F36"/>
  <sheetViews>
    <sheetView zoomScalePageLayoutView="0" workbookViewId="0" topLeftCell="A10">
      <selection activeCell="C28" sqref="C28"/>
    </sheetView>
  </sheetViews>
  <sheetFormatPr defaultColWidth="9.140625" defaultRowHeight="15"/>
  <cols>
    <col min="1" max="1" width="10.00390625" style="72" customWidth="1"/>
    <col min="2" max="2" width="18.8515625" style="72" customWidth="1"/>
    <col min="3" max="3" width="51.28125" style="72" customWidth="1"/>
    <col min="4" max="4" width="12.140625" style="119" customWidth="1"/>
    <col min="5" max="5" width="11.7109375" style="119" customWidth="1"/>
    <col min="6" max="6" width="21.7109375" style="72" customWidth="1"/>
    <col min="7"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21" customHeight="1">
      <c r="A7" s="553" t="s">
        <v>713</v>
      </c>
      <c r="B7" s="553"/>
      <c r="C7" s="553"/>
      <c r="D7" s="553"/>
      <c r="E7" s="553"/>
      <c r="F7" s="553"/>
    </row>
    <row r="8" ht="15.75" thickBot="1"/>
    <row r="9" spans="1:6" ht="15" customHeight="1">
      <c r="A9" s="554" t="s">
        <v>323</v>
      </c>
      <c r="B9" s="556" t="s">
        <v>324</v>
      </c>
      <c r="C9" s="556" t="s">
        <v>325</v>
      </c>
      <c r="D9" s="556" t="s">
        <v>326</v>
      </c>
      <c r="E9" s="556"/>
      <c r="F9" s="540" t="s">
        <v>298</v>
      </c>
    </row>
    <row r="10" spans="1:6" ht="15">
      <c r="A10" s="555"/>
      <c r="B10" s="557"/>
      <c r="C10" s="557"/>
      <c r="D10" s="557"/>
      <c r="E10" s="557"/>
      <c r="F10" s="541"/>
    </row>
    <row r="11" spans="1:6" ht="120" customHeight="1">
      <c r="A11" s="555"/>
      <c r="B11" s="557"/>
      <c r="C11" s="557"/>
      <c r="D11" s="65" t="s">
        <v>92</v>
      </c>
      <c r="E11" s="65" t="s">
        <v>93</v>
      </c>
      <c r="F11" s="541"/>
    </row>
    <row r="12" spans="1:6" ht="15">
      <c r="A12" s="122">
        <v>1</v>
      </c>
      <c r="B12" s="131" t="s">
        <v>678</v>
      </c>
      <c r="C12" s="23" t="s">
        <v>357</v>
      </c>
      <c r="D12" s="24">
        <f>ROUND(+E12/8,0)</f>
        <v>20</v>
      </c>
      <c r="E12" s="24">
        <v>160</v>
      </c>
      <c r="F12" s="25">
        <f>+ROUND((280/21)*D12,2)</f>
        <v>266.67</v>
      </c>
    </row>
    <row r="13" spans="1:6" ht="15">
      <c r="A13" s="122"/>
      <c r="B13" s="131"/>
      <c r="C13" s="23" t="s">
        <v>358</v>
      </c>
      <c r="D13" s="24">
        <f>SUM(D14:D20)</f>
        <v>24</v>
      </c>
      <c r="E13" s="24">
        <f>SUM(E14:E20)</f>
        <v>192</v>
      </c>
      <c r="F13" s="25">
        <f>SUM(F14:F20)</f>
        <v>320</v>
      </c>
    </row>
    <row r="14" spans="1:6" ht="15">
      <c r="A14" s="63">
        <v>2</v>
      </c>
      <c r="B14" s="114" t="s">
        <v>678</v>
      </c>
      <c r="C14" s="114" t="s">
        <v>534</v>
      </c>
      <c r="D14" s="116">
        <f aca="true" t="shared" si="0" ref="D14:D20">ROUND(+E14/8,0)</f>
        <v>5</v>
      </c>
      <c r="E14" s="116">
        <v>40</v>
      </c>
      <c r="F14" s="87">
        <f aca="true" t="shared" si="1" ref="F14:F21">+ROUND((280/21)*D14,2)</f>
        <v>66.67</v>
      </c>
    </row>
    <row r="15" spans="1:6" ht="15">
      <c r="A15" s="63">
        <v>3</v>
      </c>
      <c r="B15" s="114" t="s">
        <v>678</v>
      </c>
      <c r="C15" s="114" t="s">
        <v>535</v>
      </c>
      <c r="D15" s="116">
        <f t="shared" si="0"/>
        <v>4</v>
      </c>
      <c r="E15" s="116">
        <v>32</v>
      </c>
      <c r="F15" s="87">
        <f t="shared" si="1"/>
        <v>53.33</v>
      </c>
    </row>
    <row r="16" spans="1:6" ht="15">
      <c r="A16" s="63">
        <v>4</v>
      </c>
      <c r="B16" s="114" t="s">
        <v>678</v>
      </c>
      <c r="C16" s="114" t="s">
        <v>536</v>
      </c>
      <c r="D16" s="116">
        <f t="shared" si="0"/>
        <v>4</v>
      </c>
      <c r="E16" s="116">
        <v>32</v>
      </c>
      <c r="F16" s="87">
        <f t="shared" si="1"/>
        <v>53.33</v>
      </c>
    </row>
    <row r="17" spans="1:6" ht="15">
      <c r="A17" s="89">
        <v>5</v>
      </c>
      <c r="B17" s="114" t="s">
        <v>678</v>
      </c>
      <c r="C17" s="114" t="s">
        <v>537</v>
      </c>
      <c r="D17" s="116">
        <f t="shared" si="0"/>
        <v>4</v>
      </c>
      <c r="E17" s="116">
        <v>32</v>
      </c>
      <c r="F17" s="87">
        <f t="shared" si="1"/>
        <v>53.33</v>
      </c>
    </row>
    <row r="18" spans="1:6" ht="15">
      <c r="A18" s="89">
        <v>6</v>
      </c>
      <c r="B18" s="114" t="s">
        <v>678</v>
      </c>
      <c r="C18" s="114" t="s">
        <v>538</v>
      </c>
      <c r="D18" s="116">
        <f t="shared" si="0"/>
        <v>3</v>
      </c>
      <c r="E18" s="116">
        <v>24</v>
      </c>
      <c r="F18" s="87">
        <f t="shared" si="1"/>
        <v>40</v>
      </c>
    </row>
    <row r="19" spans="1:6" ht="15">
      <c r="A19" s="89">
        <v>7</v>
      </c>
      <c r="B19" s="114" t="s">
        <v>678</v>
      </c>
      <c r="C19" s="114" t="s">
        <v>539</v>
      </c>
      <c r="D19" s="116">
        <f t="shared" si="0"/>
        <v>2</v>
      </c>
      <c r="E19" s="116">
        <v>16</v>
      </c>
      <c r="F19" s="87">
        <f t="shared" si="1"/>
        <v>26.67</v>
      </c>
    </row>
    <row r="20" spans="1:6" ht="15">
      <c r="A20" s="89">
        <v>8</v>
      </c>
      <c r="B20" s="114" t="s">
        <v>678</v>
      </c>
      <c r="C20" s="114" t="s">
        <v>540</v>
      </c>
      <c r="D20" s="116">
        <f t="shared" si="0"/>
        <v>2</v>
      </c>
      <c r="E20" s="116">
        <v>16</v>
      </c>
      <c r="F20" s="87">
        <f t="shared" si="1"/>
        <v>26.67</v>
      </c>
    </row>
    <row r="21" spans="1:6" ht="15">
      <c r="A21" s="124">
        <v>9</v>
      </c>
      <c r="B21" s="131" t="s">
        <v>678</v>
      </c>
      <c r="C21" s="23" t="s">
        <v>361</v>
      </c>
      <c r="D21" s="24">
        <f>ROUND(+E21/8,0)</f>
        <v>25</v>
      </c>
      <c r="E21" s="24">
        <v>200</v>
      </c>
      <c r="F21" s="25">
        <f t="shared" si="1"/>
        <v>333.33</v>
      </c>
    </row>
    <row r="22" spans="1:6" ht="30">
      <c r="A22" s="124"/>
      <c r="B22" s="132"/>
      <c r="C22" s="23" t="s">
        <v>362</v>
      </c>
      <c r="D22" s="24">
        <f>SUM(D23:D25)</f>
        <v>20</v>
      </c>
      <c r="E22" s="24">
        <f>SUM(E23:E25)</f>
        <v>160</v>
      </c>
      <c r="F22" s="25">
        <f>SUM(F23:F25)</f>
        <v>266.67</v>
      </c>
    </row>
    <row r="23" spans="1:6" ht="15">
      <c r="A23" s="89">
        <v>10</v>
      </c>
      <c r="B23" s="114" t="s">
        <v>678</v>
      </c>
      <c r="C23" s="114" t="s">
        <v>541</v>
      </c>
      <c r="D23" s="116">
        <f aca="true" t="shared" si="2" ref="D23:D31">ROUND(+E23/8,0)</f>
        <v>10</v>
      </c>
      <c r="E23" s="116">
        <v>80</v>
      </c>
      <c r="F23" s="87">
        <f aca="true" t="shared" si="3" ref="F23:F31">+ROUND((280/21)*D23,2)</f>
        <v>133.33</v>
      </c>
    </row>
    <row r="24" spans="1:6" ht="15">
      <c r="A24" s="89">
        <v>11</v>
      </c>
      <c r="B24" s="114" t="s">
        <v>678</v>
      </c>
      <c r="C24" s="114" t="s">
        <v>542</v>
      </c>
      <c r="D24" s="116">
        <f t="shared" si="2"/>
        <v>5</v>
      </c>
      <c r="E24" s="116">
        <v>40</v>
      </c>
      <c r="F24" s="87">
        <f t="shared" si="3"/>
        <v>66.67</v>
      </c>
    </row>
    <row r="25" spans="1:6" ht="15">
      <c r="A25" s="89">
        <v>12</v>
      </c>
      <c r="B25" s="114" t="s">
        <v>678</v>
      </c>
      <c r="C25" s="114" t="s">
        <v>543</v>
      </c>
      <c r="D25" s="116">
        <f t="shared" si="2"/>
        <v>5</v>
      </c>
      <c r="E25" s="116">
        <v>40</v>
      </c>
      <c r="F25" s="87">
        <f t="shared" si="3"/>
        <v>66.67</v>
      </c>
    </row>
    <row r="26" spans="1:6" ht="30">
      <c r="A26" s="124">
        <v>13</v>
      </c>
      <c r="B26" s="131" t="s">
        <v>678</v>
      </c>
      <c r="C26" s="23" t="s">
        <v>363</v>
      </c>
      <c r="D26" s="24">
        <f t="shared" si="2"/>
        <v>20</v>
      </c>
      <c r="E26" s="24">
        <v>160</v>
      </c>
      <c r="F26" s="25">
        <f t="shared" si="3"/>
        <v>266.67</v>
      </c>
    </row>
    <row r="27" spans="1:6" ht="15">
      <c r="A27" s="124">
        <v>14</v>
      </c>
      <c r="B27" s="131" t="s">
        <v>678</v>
      </c>
      <c r="C27" s="23" t="s">
        <v>364</v>
      </c>
      <c r="D27" s="24">
        <f t="shared" si="2"/>
        <v>15</v>
      </c>
      <c r="E27" s="24">
        <v>120</v>
      </c>
      <c r="F27" s="25">
        <f t="shared" si="3"/>
        <v>200</v>
      </c>
    </row>
    <row r="28" spans="1:6" ht="15">
      <c r="A28" s="124">
        <v>15</v>
      </c>
      <c r="B28" s="131" t="s">
        <v>678</v>
      </c>
      <c r="C28" s="23" t="s">
        <v>365</v>
      </c>
      <c r="D28" s="24">
        <f t="shared" si="2"/>
        <v>10</v>
      </c>
      <c r="E28" s="24">
        <v>80</v>
      </c>
      <c r="F28" s="25">
        <f t="shared" si="3"/>
        <v>133.33</v>
      </c>
    </row>
    <row r="29" spans="1:6" ht="15">
      <c r="A29" s="124">
        <v>16</v>
      </c>
      <c r="B29" s="131" t="s">
        <v>678</v>
      </c>
      <c r="C29" s="23" t="s">
        <v>366</v>
      </c>
      <c r="D29" s="24">
        <f t="shared" si="2"/>
        <v>10</v>
      </c>
      <c r="E29" s="24">
        <v>80</v>
      </c>
      <c r="F29" s="25">
        <f t="shared" si="3"/>
        <v>133.33</v>
      </c>
    </row>
    <row r="30" spans="1:6" ht="15">
      <c r="A30" s="124">
        <v>17</v>
      </c>
      <c r="B30" s="131" t="s">
        <v>678</v>
      </c>
      <c r="C30" s="23" t="s">
        <v>367</v>
      </c>
      <c r="D30" s="24">
        <f t="shared" si="2"/>
        <v>10</v>
      </c>
      <c r="E30" s="24">
        <v>80</v>
      </c>
      <c r="F30" s="25">
        <f t="shared" si="3"/>
        <v>133.33</v>
      </c>
    </row>
    <row r="31" spans="1:6" ht="15">
      <c r="A31" s="124">
        <v>18</v>
      </c>
      <c r="B31" s="131" t="s">
        <v>678</v>
      </c>
      <c r="C31" s="23" t="s">
        <v>368</v>
      </c>
      <c r="D31" s="24">
        <f t="shared" si="2"/>
        <v>10</v>
      </c>
      <c r="E31" s="24">
        <v>80</v>
      </c>
      <c r="F31" s="25">
        <f t="shared" si="3"/>
        <v>133.33</v>
      </c>
    </row>
    <row r="32" spans="1:6" ht="15">
      <c r="A32" s="124"/>
      <c r="B32" s="131"/>
      <c r="C32" s="23" t="s">
        <v>360</v>
      </c>
      <c r="D32" s="24">
        <f>SUM(D33:D34)</f>
        <v>10</v>
      </c>
      <c r="E32" s="24">
        <f>SUM(E33:E34)</f>
        <v>80</v>
      </c>
      <c r="F32" s="25">
        <f>SUM(F33:F34)</f>
        <v>133.34</v>
      </c>
    </row>
    <row r="33" spans="1:6" ht="15">
      <c r="A33" s="89">
        <v>19</v>
      </c>
      <c r="B33" s="114" t="s">
        <v>678</v>
      </c>
      <c r="C33" s="114" t="s">
        <v>544</v>
      </c>
      <c r="D33" s="116">
        <f>ROUND(+E33/8,0)</f>
        <v>8</v>
      </c>
      <c r="E33" s="116">
        <v>64</v>
      </c>
      <c r="F33" s="87">
        <f>+ROUND((280/21)*D33,2)</f>
        <v>106.67</v>
      </c>
    </row>
    <row r="34" spans="1:6" ht="30">
      <c r="A34" s="89">
        <v>20</v>
      </c>
      <c r="B34" s="114" t="s">
        <v>678</v>
      </c>
      <c r="C34" s="114" t="s">
        <v>545</v>
      </c>
      <c r="D34" s="116">
        <f>ROUND(+E34/8,0)</f>
        <v>2</v>
      </c>
      <c r="E34" s="116">
        <v>16</v>
      </c>
      <c r="F34" s="87">
        <f>+ROUND((280/21)*D34,2)</f>
        <v>26.67</v>
      </c>
    </row>
    <row r="35" spans="1:6" ht="30.75" thickBot="1">
      <c r="A35" s="268">
        <v>21</v>
      </c>
      <c r="B35" s="269" t="s">
        <v>678</v>
      </c>
      <c r="C35" s="270" t="s">
        <v>359</v>
      </c>
      <c r="D35" s="24">
        <f>ROUND(+E35/8,0)</f>
        <v>5</v>
      </c>
      <c r="E35" s="272">
        <v>40</v>
      </c>
      <c r="F35" s="271">
        <f>+ROUND((280/21)*D35,2)</f>
        <v>66.67</v>
      </c>
    </row>
    <row r="36" spans="1:6" ht="15.75" thickBot="1">
      <c r="A36" s="214"/>
      <c r="B36" s="206"/>
      <c r="C36" s="206" t="s">
        <v>373</v>
      </c>
      <c r="D36" s="182">
        <f>+D12+D13+D21+D22+D26+D27+D28+D29+D30+D31+D32+D35</f>
        <v>179</v>
      </c>
      <c r="E36" s="182">
        <f>+E12+E13+E21+E22+E26+E27+E28+E29+E30+E31+E32+E35</f>
        <v>1432</v>
      </c>
      <c r="F36" s="180">
        <f>+F12+F13+F21+F22+F26+F27+F28+F29+F30+F31+F32+F35</f>
        <v>2386.67</v>
      </c>
    </row>
  </sheetData>
  <sheetProtection/>
  <mergeCells count="9">
    <mergeCell ref="A7:F7"/>
    <mergeCell ref="A1:F1"/>
    <mergeCell ref="B9:B11"/>
    <mergeCell ref="A9:A11"/>
    <mergeCell ref="D9:E10"/>
    <mergeCell ref="C9:C11"/>
    <mergeCell ref="F9:F11"/>
    <mergeCell ref="A3:F3"/>
    <mergeCell ref="A5:F5"/>
  </mergeCells>
  <printOptions/>
  <pageMargins left="0.7" right="0.7" top="0.75" bottom="0.75" header="0.3" footer="0.3"/>
  <pageSetup fitToHeight="1" fitToWidth="1" horizontalDpi="600" verticalDpi="600" orientation="portrait" paperSize="9" scale="76" r:id="rId1"/>
</worksheet>
</file>

<file path=xl/worksheets/sheet24.xml><?xml version="1.0" encoding="utf-8"?>
<worksheet xmlns="http://schemas.openxmlformats.org/spreadsheetml/2006/main" xmlns:r="http://schemas.openxmlformats.org/officeDocument/2006/relationships">
  <sheetPr>
    <tabColor rgb="FF00B050"/>
  </sheetPr>
  <dimension ref="A1:F37"/>
  <sheetViews>
    <sheetView zoomScalePageLayoutView="0" workbookViewId="0" topLeftCell="A1">
      <selection activeCell="F9" sqref="F9"/>
    </sheetView>
  </sheetViews>
  <sheetFormatPr defaultColWidth="9.140625" defaultRowHeight="15"/>
  <cols>
    <col min="1" max="1" width="10.00390625" style="5" customWidth="1"/>
    <col min="2" max="2" width="18.8515625" style="5" customWidth="1"/>
    <col min="3" max="3" width="45.57421875" style="5" customWidth="1"/>
    <col min="4" max="4" width="12.140625" style="6" customWidth="1"/>
    <col min="5" max="5" width="11.7109375" style="6" customWidth="1"/>
    <col min="6" max="6" width="17.140625" style="5" customWidth="1"/>
    <col min="7" max="9" width="9.140625" style="5" customWidth="1"/>
    <col min="10" max="10" width="9.57421875" style="5" bestFit="1" customWidth="1"/>
    <col min="11" max="16384" width="9.140625" style="5" customWidth="1"/>
  </cols>
  <sheetData>
    <row r="1" spans="1:6" ht="15">
      <c r="A1" s="617" t="s">
        <v>321</v>
      </c>
      <c r="B1" s="617"/>
      <c r="C1" s="617"/>
      <c r="D1" s="617"/>
      <c r="E1" s="617"/>
      <c r="F1" s="617"/>
    </row>
    <row r="3" spans="1:6" ht="15" customHeight="1">
      <c r="A3" s="618" t="s">
        <v>351</v>
      </c>
      <c r="B3" s="618"/>
      <c r="C3" s="618"/>
      <c r="D3" s="618"/>
      <c r="E3" s="618"/>
      <c r="F3" s="618"/>
    </row>
    <row r="5" spans="1:6" ht="15" customHeight="1">
      <c r="A5" s="619" t="s">
        <v>322</v>
      </c>
      <c r="B5" s="619"/>
      <c r="C5" s="619"/>
      <c r="D5" s="619"/>
      <c r="E5" s="619"/>
      <c r="F5" s="619"/>
    </row>
    <row r="7" spans="1:6" ht="15" customHeight="1">
      <c r="A7" s="619" t="s">
        <v>392</v>
      </c>
      <c r="B7" s="619"/>
      <c r="C7" s="619"/>
      <c r="D7" s="619"/>
      <c r="E7" s="619"/>
      <c r="F7" s="619"/>
    </row>
    <row r="9" spans="4:6" s="72" customFormat="1" ht="15.75" thickBot="1">
      <c r="D9" s="119"/>
      <c r="E9" s="119"/>
      <c r="F9" s="236" t="s">
        <v>415</v>
      </c>
    </row>
    <row r="10" spans="1:6" s="72" customFormat="1" ht="15" customHeight="1">
      <c r="A10" s="554" t="s">
        <v>323</v>
      </c>
      <c r="B10" s="556" t="s">
        <v>324</v>
      </c>
      <c r="C10" s="556" t="s">
        <v>325</v>
      </c>
      <c r="D10" s="556" t="s">
        <v>326</v>
      </c>
      <c r="E10" s="556"/>
      <c r="F10" s="551" t="s">
        <v>627</v>
      </c>
    </row>
    <row r="11" spans="1:6" s="72" customFormat="1" ht="15">
      <c r="A11" s="555"/>
      <c r="B11" s="557"/>
      <c r="C11" s="557"/>
      <c r="D11" s="557"/>
      <c r="E11" s="557"/>
      <c r="F11" s="552"/>
    </row>
    <row r="12" spans="1:6" s="72" customFormat="1" ht="106.5" customHeight="1">
      <c r="A12" s="555"/>
      <c r="B12" s="557"/>
      <c r="C12" s="557"/>
      <c r="D12" s="65" t="s">
        <v>92</v>
      </c>
      <c r="E12" s="65" t="s">
        <v>93</v>
      </c>
      <c r="F12" s="552"/>
    </row>
    <row r="13" spans="1:6" s="72" customFormat="1" ht="15">
      <c r="A13" s="122">
        <v>1</v>
      </c>
      <c r="B13" s="131" t="s">
        <v>678</v>
      </c>
      <c r="C13" s="23" t="s">
        <v>357</v>
      </c>
      <c r="D13" s="24">
        <f>ROUND(+E13/8,0)</f>
        <v>20</v>
      </c>
      <c r="E13" s="24">
        <v>160</v>
      </c>
      <c r="F13" s="25">
        <f aca="true" t="shared" si="0" ref="F13:F22">+ROUND((847.53/21)*D13,2)</f>
        <v>807.17</v>
      </c>
    </row>
    <row r="14" spans="1:6" s="72" customFormat="1" ht="15">
      <c r="A14" s="122"/>
      <c r="B14" s="131"/>
      <c r="C14" s="23" t="s">
        <v>358</v>
      </c>
      <c r="D14" s="24">
        <f>SUM(D15:D21)</f>
        <v>24</v>
      </c>
      <c r="E14" s="24">
        <f>SUM(E15:E21)</f>
        <v>192</v>
      </c>
      <c r="F14" s="25">
        <f>SUM(F15:F21)</f>
        <v>968.6000000000003</v>
      </c>
    </row>
    <row r="15" spans="1:6" s="72" customFormat="1" ht="15">
      <c r="A15" s="63">
        <v>2</v>
      </c>
      <c r="B15" s="114" t="s">
        <v>678</v>
      </c>
      <c r="C15" s="114" t="s">
        <v>534</v>
      </c>
      <c r="D15" s="116">
        <f aca="true" t="shared" si="1" ref="D15:D21">ROUND(+E15/8,0)</f>
        <v>5</v>
      </c>
      <c r="E15" s="116">
        <v>40</v>
      </c>
      <c r="F15" s="84">
        <f t="shared" si="0"/>
        <v>201.79</v>
      </c>
    </row>
    <row r="16" spans="1:6" s="72" customFormat="1" ht="15">
      <c r="A16" s="63">
        <v>3</v>
      </c>
      <c r="B16" s="114" t="s">
        <v>678</v>
      </c>
      <c r="C16" s="114" t="s">
        <v>535</v>
      </c>
      <c r="D16" s="116">
        <f t="shared" si="1"/>
        <v>4</v>
      </c>
      <c r="E16" s="116">
        <v>32</v>
      </c>
      <c r="F16" s="84">
        <f t="shared" si="0"/>
        <v>161.43</v>
      </c>
    </row>
    <row r="17" spans="1:6" s="72" customFormat="1" ht="15">
      <c r="A17" s="63">
        <v>4</v>
      </c>
      <c r="B17" s="114" t="s">
        <v>678</v>
      </c>
      <c r="C17" s="114" t="s">
        <v>536</v>
      </c>
      <c r="D17" s="116">
        <f t="shared" si="1"/>
        <v>4</v>
      </c>
      <c r="E17" s="116">
        <v>32</v>
      </c>
      <c r="F17" s="84">
        <f t="shared" si="0"/>
        <v>161.43</v>
      </c>
    </row>
    <row r="18" spans="1:6" s="72" customFormat="1" ht="15">
      <c r="A18" s="89">
        <v>5</v>
      </c>
      <c r="B18" s="114" t="s">
        <v>678</v>
      </c>
      <c r="C18" s="114" t="s">
        <v>537</v>
      </c>
      <c r="D18" s="116">
        <f t="shared" si="1"/>
        <v>4</v>
      </c>
      <c r="E18" s="116">
        <v>32</v>
      </c>
      <c r="F18" s="84">
        <f t="shared" si="0"/>
        <v>161.43</v>
      </c>
    </row>
    <row r="19" spans="1:6" s="72" customFormat="1" ht="15">
      <c r="A19" s="89">
        <v>6</v>
      </c>
      <c r="B19" s="114" t="s">
        <v>678</v>
      </c>
      <c r="C19" s="114" t="s">
        <v>538</v>
      </c>
      <c r="D19" s="116">
        <f t="shared" si="1"/>
        <v>3</v>
      </c>
      <c r="E19" s="116">
        <v>24</v>
      </c>
      <c r="F19" s="84">
        <f t="shared" si="0"/>
        <v>121.08</v>
      </c>
    </row>
    <row r="20" spans="1:6" s="72" customFormat="1" ht="15">
      <c r="A20" s="89">
        <v>7</v>
      </c>
      <c r="B20" s="114" t="s">
        <v>678</v>
      </c>
      <c r="C20" s="114" t="s">
        <v>539</v>
      </c>
      <c r="D20" s="116">
        <f t="shared" si="1"/>
        <v>2</v>
      </c>
      <c r="E20" s="116">
        <v>16</v>
      </c>
      <c r="F20" s="84">
        <f t="shared" si="0"/>
        <v>80.72</v>
      </c>
    </row>
    <row r="21" spans="1:6" s="72" customFormat="1" ht="15">
      <c r="A21" s="89">
        <v>8</v>
      </c>
      <c r="B21" s="114" t="s">
        <v>678</v>
      </c>
      <c r="C21" s="114" t="s">
        <v>540</v>
      </c>
      <c r="D21" s="116">
        <f t="shared" si="1"/>
        <v>2</v>
      </c>
      <c r="E21" s="116">
        <v>16</v>
      </c>
      <c r="F21" s="84">
        <f t="shared" si="0"/>
        <v>80.72</v>
      </c>
    </row>
    <row r="22" spans="1:6" s="72" customFormat="1" ht="15">
      <c r="A22" s="124">
        <v>9</v>
      </c>
      <c r="B22" s="131" t="s">
        <v>678</v>
      </c>
      <c r="C22" s="23" t="s">
        <v>361</v>
      </c>
      <c r="D22" s="24">
        <f>ROUND(+E22/8,0)</f>
        <v>25</v>
      </c>
      <c r="E22" s="24">
        <v>200</v>
      </c>
      <c r="F22" s="25">
        <f t="shared" si="0"/>
        <v>1008.96</v>
      </c>
    </row>
    <row r="23" spans="1:6" s="72" customFormat="1" ht="30">
      <c r="A23" s="124"/>
      <c r="B23" s="132"/>
      <c r="C23" s="23" t="s">
        <v>362</v>
      </c>
      <c r="D23" s="24">
        <f>SUM(D24:D26)</f>
        <v>20</v>
      </c>
      <c r="E23" s="24">
        <f>SUM(E24:E26)</f>
        <v>160</v>
      </c>
      <c r="F23" s="25">
        <f>SUM(F24:F26)</f>
        <v>807.17</v>
      </c>
    </row>
    <row r="24" spans="1:6" s="72" customFormat="1" ht="15">
      <c r="A24" s="89">
        <v>10</v>
      </c>
      <c r="B24" s="114" t="s">
        <v>678</v>
      </c>
      <c r="C24" s="114" t="s">
        <v>541</v>
      </c>
      <c r="D24" s="116">
        <f aca="true" t="shared" si="2" ref="D24:D32">ROUND(+E24/8,0)</f>
        <v>10</v>
      </c>
      <c r="E24" s="116">
        <v>80</v>
      </c>
      <c r="F24" s="84">
        <f aca="true" t="shared" si="3" ref="F24:F32">+ROUND((847.53/21)*D24,2)</f>
        <v>403.59</v>
      </c>
    </row>
    <row r="25" spans="1:6" s="72" customFormat="1" ht="15">
      <c r="A25" s="89">
        <v>11</v>
      </c>
      <c r="B25" s="114" t="s">
        <v>678</v>
      </c>
      <c r="C25" s="114" t="s">
        <v>542</v>
      </c>
      <c r="D25" s="116">
        <f t="shared" si="2"/>
        <v>5</v>
      </c>
      <c r="E25" s="116">
        <v>40</v>
      </c>
      <c r="F25" s="84">
        <f t="shared" si="3"/>
        <v>201.79</v>
      </c>
    </row>
    <row r="26" spans="1:6" s="72" customFormat="1" ht="15">
      <c r="A26" s="89">
        <v>12</v>
      </c>
      <c r="B26" s="114" t="s">
        <v>678</v>
      </c>
      <c r="C26" s="114" t="s">
        <v>543</v>
      </c>
      <c r="D26" s="116">
        <f t="shared" si="2"/>
        <v>5</v>
      </c>
      <c r="E26" s="116">
        <v>40</v>
      </c>
      <c r="F26" s="84">
        <f t="shared" si="3"/>
        <v>201.79</v>
      </c>
    </row>
    <row r="27" spans="1:6" s="72" customFormat="1" ht="30">
      <c r="A27" s="124">
        <v>13</v>
      </c>
      <c r="B27" s="131" t="s">
        <v>678</v>
      </c>
      <c r="C27" s="23" t="s">
        <v>363</v>
      </c>
      <c r="D27" s="24">
        <f t="shared" si="2"/>
        <v>20</v>
      </c>
      <c r="E27" s="24">
        <v>160</v>
      </c>
      <c r="F27" s="25">
        <f t="shared" si="3"/>
        <v>807.17</v>
      </c>
    </row>
    <row r="28" spans="1:6" s="72" customFormat="1" ht="15">
      <c r="A28" s="124">
        <v>14</v>
      </c>
      <c r="B28" s="131" t="s">
        <v>678</v>
      </c>
      <c r="C28" s="23" t="s">
        <v>364</v>
      </c>
      <c r="D28" s="24">
        <f t="shared" si="2"/>
        <v>15</v>
      </c>
      <c r="E28" s="24">
        <v>120</v>
      </c>
      <c r="F28" s="25">
        <f t="shared" si="3"/>
        <v>605.38</v>
      </c>
    </row>
    <row r="29" spans="1:6" s="72" customFormat="1" ht="15">
      <c r="A29" s="124">
        <v>15</v>
      </c>
      <c r="B29" s="131" t="s">
        <v>678</v>
      </c>
      <c r="C29" s="23" t="s">
        <v>365</v>
      </c>
      <c r="D29" s="24">
        <f t="shared" si="2"/>
        <v>10</v>
      </c>
      <c r="E29" s="24">
        <v>80</v>
      </c>
      <c r="F29" s="25">
        <f t="shared" si="3"/>
        <v>403.59</v>
      </c>
    </row>
    <row r="30" spans="1:6" s="72" customFormat="1" ht="15">
      <c r="A30" s="124">
        <v>16</v>
      </c>
      <c r="B30" s="131" t="s">
        <v>678</v>
      </c>
      <c r="C30" s="23" t="s">
        <v>366</v>
      </c>
      <c r="D30" s="24">
        <f t="shared" si="2"/>
        <v>10</v>
      </c>
      <c r="E30" s="24">
        <v>80</v>
      </c>
      <c r="F30" s="25">
        <f t="shared" si="3"/>
        <v>403.59</v>
      </c>
    </row>
    <row r="31" spans="1:6" s="72" customFormat="1" ht="15">
      <c r="A31" s="124">
        <v>17</v>
      </c>
      <c r="B31" s="131" t="s">
        <v>678</v>
      </c>
      <c r="C31" s="23" t="s">
        <v>367</v>
      </c>
      <c r="D31" s="24">
        <f t="shared" si="2"/>
        <v>10</v>
      </c>
      <c r="E31" s="24">
        <v>80</v>
      </c>
      <c r="F31" s="25">
        <f t="shared" si="3"/>
        <v>403.59</v>
      </c>
    </row>
    <row r="32" spans="1:6" s="72" customFormat="1" ht="15">
      <c r="A32" s="124">
        <v>18</v>
      </c>
      <c r="B32" s="131" t="s">
        <v>678</v>
      </c>
      <c r="C32" s="23" t="s">
        <v>368</v>
      </c>
      <c r="D32" s="24">
        <f t="shared" si="2"/>
        <v>10</v>
      </c>
      <c r="E32" s="24">
        <v>80</v>
      </c>
      <c r="F32" s="25">
        <f t="shared" si="3"/>
        <v>403.59</v>
      </c>
    </row>
    <row r="33" spans="1:6" s="72" customFormat="1" ht="30">
      <c r="A33" s="124"/>
      <c r="B33" s="131"/>
      <c r="C33" s="23" t="s">
        <v>360</v>
      </c>
      <c r="D33" s="24">
        <f>SUM(D34:D35)</f>
        <v>10</v>
      </c>
      <c r="E33" s="24">
        <f>SUM(E34:E35)</f>
        <v>80</v>
      </c>
      <c r="F33" s="25">
        <f>SUM(F34:F35)</f>
        <v>403.59000000000003</v>
      </c>
    </row>
    <row r="34" spans="1:6" s="72" customFormat="1" ht="15">
      <c r="A34" s="89">
        <v>19</v>
      </c>
      <c r="B34" s="114" t="s">
        <v>678</v>
      </c>
      <c r="C34" s="114" t="s">
        <v>544</v>
      </c>
      <c r="D34" s="116">
        <f>ROUND(+E34/8,0)</f>
        <v>8</v>
      </c>
      <c r="E34" s="116">
        <v>64</v>
      </c>
      <c r="F34" s="84">
        <f>+ROUND((847.53/21)*D34,2)</f>
        <v>322.87</v>
      </c>
    </row>
    <row r="35" spans="1:6" s="72" customFormat="1" ht="30">
      <c r="A35" s="89">
        <v>20</v>
      </c>
      <c r="B35" s="114" t="s">
        <v>678</v>
      </c>
      <c r="C35" s="114" t="s">
        <v>545</v>
      </c>
      <c r="D35" s="116">
        <f>ROUND(+E35/8,0)</f>
        <v>2</v>
      </c>
      <c r="E35" s="116">
        <v>16</v>
      </c>
      <c r="F35" s="84">
        <f>+ROUND((847.53/21)*D35,2)</f>
        <v>80.72</v>
      </c>
    </row>
    <row r="36" spans="1:6" s="72" customFormat="1" ht="30.75" thickBot="1">
      <c r="A36" s="268">
        <v>21</v>
      </c>
      <c r="B36" s="269" t="s">
        <v>678</v>
      </c>
      <c r="C36" s="270" t="s">
        <v>359</v>
      </c>
      <c r="D36" s="24">
        <f>ROUND(+E36/8,0)</f>
        <v>5</v>
      </c>
      <c r="E36" s="272">
        <v>40</v>
      </c>
      <c r="F36" s="25">
        <f>+ROUND((847.53/21)*D36,2)</f>
        <v>201.79</v>
      </c>
    </row>
    <row r="37" spans="1:6" s="72" customFormat="1" ht="15.75" thickBot="1">
      <c r="A37" s="214"/>
      <c r="B37" s="206"/>
      <c r="C37" s="206" t="s">
        <v>373</v>
      </c>
      <c r="D37" s="182">
        <f>+D13+D14+D22+D23+D27+D28+D29+D30+D31+D32+D33+D36</f>
        <v>179</v>
      </c>
      <c r="E37" s="182">
        <f>+E13+E14+E22+E23+E27+E28+E29+E30+E31+E32+E33+E36</f>
        <v>1432</v>
      </c>
      <c r="F37" s="180">
        <f>+F13+F14+F22+F23+F27+F28+F29+F30+F31+F32+F33+F36</f>
        <v>7224.190000000001</v>
      </c>
    </row>
  </sheetData>
  <sheetProtection/>
  <mergeCells count="9">
    <mergeCell ref="F10:F12"/>
    <mergeCell ref="A1:F1"/>
    <mergeCell ref="A3:F3"/>
    <mergeCell ref="A5:F5"/>
    <mergeCell ref="A7:F7"/>
    <mergeCell ref="A10:A12"/>
    <mergeCell ref="B10:B12"/>
    <mergeCell ref="C10:C12"/>
    <mergeCell ref="D10:E1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rgb="FF0070C0"/>
  </sheetPr>
  <dimension ref="A1:F30"/>
  <sheetViews>
    <sheetView zoomScalePageLayoutView="0" workbookViewId="0" topLeftCell="A4">
      <selection activeCell="C16" sqref="C16"/>
    </sheetView>
  </sheetViews>
  <sheetFormatPr defaultColWidth="9.140625" defaultRowHeight="15"/>
  <cols>
    <col min="1" max="1" width="10.8515625" style="72" customWidth="1"/>
    <col min="2" max="2" width="17.140625" style="72" customWidth="1"/>
    <col min="3" max="3" width="57.140625" style="72" customWidth="1"/>
    <col min="4" max="4" width="15.57421875" style="72" customWidth="1"/>
    <col min="5" max="5" width="17.57421875" style="72" customWidth="1"/>
    <col min="6" max="6" width="20.28125" style="72" customWidth="1"/>
    <col min="7" max="16384" width="9.140625" style="72" customWidth="1"/>
  </cols>
  <sheetData>
    <row r="1" spans="1:6" s="409" customFormat="1" ht="15">
      <c r="A1" s="607" t="s">
        <v>321</v>
      </c>
      <c r="B1" s="607"/>
      <c r="C1" s="607"/>
      <c r="D1" s="607"/>
      <c r="E1" s="607"/>
      <c r="F1" s="607"/>
    </row>
    <row r="2" s="409" customFormat="1" ht="15"/>
    <row r="3" spans="1:6" ht="15">
      <c r="A3" s="591" t="s">
        <v>351</v>
      </c>
      <c r="B3" s="591"/>
      <c r="C3" s="591"/>
      <c r="D3" s="591"/>
      <c r="E3" s="591"/>
      <c r="F3" s="591"/>
    </row>
    <row r="5" spans="1:6" ht="15">
      <c r="A5" s="553" t="s">
        <v>322</v>
      </c>
      <c r="B5" s="553"/>
      <c r="C5" s="553"/>
      <c r="D5" s="553"/>
      <c r="E5" s="553"/>
      <c r="F5" s="553"/>
    </row>
    <row r="7" spans="1:6" ht="15">
      <c r="A7" s="542" t="s">
        <v>546</v>
      </c>
      <c r="B7" s="542"/>
      <c r="C7" s="542"/>
      <c r="D7" s="542"/>
      <c r="E7" s="542"/>
      <c r="F7" s="542"/>
    </row>
    <row r="8" spans="1:6" ht="15.75" thickBot="1">
      <c r="A8" s="67"/>
      <c r="B8" s="128"/>
      <c r="C8" s="129"/>
      <c r="D8" s="129"/>
      <c r="E8" s="67"/>
      <c r="F8" s="128"/>
    </row>
    <row r="9" spans="1:6" ht="15" customHeight="1">
      <c r="A9" s="558" t="s">
        <v>323</v>
      </c>
      <c r="B9" s="538" t="s">
        <v>324</v>
      </c>
      <c r="C9" s="538" t="s">
        <v>325</v>
      </c>
      <c r="D9" s="538" t="s">
        <v>326</v>
      </c>
      <c r="E9" s="538"/>
      <c r="F9" s="540" t="s">
        <v>280</v>
      </c>
    </row>
    <row r="10" spans="1:6" ht="15">
      <c r="A10" s="559"/>
      <c r="B10" s="539"/>
      <c r="C10" s="539"/>
      <c r="D10" s="539"/>
      <c r="E10" s="539"/>
      <c r="F10" s="541"/>
    </row>
    <row r="11" spans="1:6" ht="84.75" customHeight="1">
      <c r="A11" s="559"/>
      <c r="B11" s="539"/>
      <c r="C11" s="539"/>
      <c r="D11" s="55" t="s">
        <v>92</v>
      </c>
      <c r="E11" s="55" t="s">
        <v>93</v>
      </c>
      <c r="F11" s="541"/>
    </row>
    <row r="12" spans="1:6" ht="15">
      <c r="A12" s="249"/>
      <c r="B12" s="183" t="s">
        <v>243</v>
      </c>
      <c r="C12" s="23"/>
      <c r="D12" s="24">
        <f>SUM(D13:D13)</f>
        <v>5</v>
      </c>
      <c r="E12" s="24">
        <f>SUM(E13:E13)</f>
        <v>40</v>
      </c>
      <c r="F12" s="25">
        <f>SUM(F13)</f>
        <v>66.67</v>
      </c>
    </row>
    <row r="13" spans="1:6" ht="27.75" customHeight="1">
      <c r="A13" s="68">
        <v>1</v>
      </c>
      <c r="B13" s="114" t="s">
        <v>678</v>
      </c>
      <c r="C13" s="114" t="s">
        <v>187</v>
      </c>
      <c r="D13" s="116">
        <f>ROUND(+E13/8,0)</f>
        <v>5</v>
      </c>
      <c r="E13" s="130">
        <v>40</v>
      </c>
      <c r="F13" s="87">
        <f>+ROUND((280/21)*D13,2)</f>
        <v>66.67</v>
      </c>
    </row>
    <row r="14" spans="1:6" ht="15">
      <c r="A14" s="249"/>
      <c r="B14" s="183" t="s">
        <v>246</v>
      </c>
      <c r="C14" s="23"/>
      <c r="D14" s="24">
        <f>SUM(D15:D16)</f>
        <v>20</v>
      </c>
      <c r="E14" s="24">
        <f>SUM(E15:E16)</f>
        <v>160</v>
      </c>
      <c r="F14" s="25">
        <f>SUM(F15:F16)</f>
        <v>266.66</v>
      </c>
    </row>
    <row r="15" spans="1:6" ht="28.5" customHeight="1">
      <c r="A15" s="99">
        <v>2</v>
      </c>
      <c r="B15" s="210" t="s">
        <v>678</v>
      </c>
      <c r="C15" s="114" t="s">
        <v>221</v>
      </c>
      <c r="D15" s="116">
        <f>ROUND(+E15/8,0)</f>
        <v>10</v>
      </c>
      <c r="E15" s="130">
        <v>80</v>
      </c>
      <c r="F15" s="87">
        <f>+ROUND((280/21)*D15,2)</f>
        <v>133.33</v>
      </c>
    </row>
    <row r="16" spans="1:6" ht="52.5" customHeight="1">
      <c r="A16" s="99">
        <v>3</v>
      </c>
      <c r="B16" s="210" t="s">
        <v>678</v>
      </c>
      <c r="C16" s="114" t="s">
        <v>188</v>
      </c>
      <c r="D16" s="116">
        <f>ROUND(+E16/8,0)</f>
        <v>10</v>
      </c>
      <c r="E16" s="130">
        <v>80</v>
      </c>
      <c r="F16" s="87">
        <f>+ROUND((280/21)*D16,2)</f>
        <v>133.33</v>
      </c>
    </row>
    <row r="17" spans="1:6" ht="15">
      <c r="A17" s="249"/>
      <c r="B17" s="183" t="s">
        <v>688</v>
      </c>
      <c r="C17" s="23"/>
      <c r="D17" s="24">
        <f>SUM(D18:D21)</f>
        <v>23</v>
      </c>
      <c r="E17" s="24">
        <f>SUM(E18:E21)</f>
        <v>184</v>
      </c>
      <c r="F17" s="273">
        <f>SUM(F18:F21)</f>
        <v>306.68</v>
      </c>
    </row>
    <row r="18" spans="1:6" ht="28.5" customHeight="1">
      <c r="A18" s="99">
        <v>4</v>
      </c>
      <c r="B18" s="210" t="s">
        <v>678</v>
      </c>
      <c r="C18" s="114" t="s">
        <v>222</v>
      </c>
      <c r="D18" s="116">
        <f>ROUND(+E18/8,0)</f>
        <v>5</v>
      </c>
      <c r="E18" s="130">
        <v>40</v>
      </c>
      <c r="F18" s="87">
        <f>+ROUND((280/21)*D18,2)</f>
        <v>66.67</v>
      </c>
    </row>
    <row r="19" spans="1:6" ht="27.75" customHeight="1">
      <c r="A19" s="99">
        <v>5</v>
      </c>
      <c r="B19" s="210" t="s">
        <v>678</v>
      </c>
      <c r="C19" s="114" t="s">
        <v>223</v>
      </c>
      <c r="D19" s="116">
        <f>ROUND(+E19/8,0)</f>
        <v>5</v>
      </c>
      <c r="E19" s="130">
        <v>40</v>
      </c>
      <c r="F19" s="87">
        <f>+ROUND((280/21)*D19,2)</f>
        <v>66.67</v>
      </c>
    </row>
    <row r="20" spans="1:6" ht="30" customHeight="1">
      <c r="A20" s="99">
        <v>6</v>
      </c>
      <c r="B20" s="210" t="s">
        <v>678</v>
      </c>
      <c r="C20" s="114" t="s">
        <v>224</v>
      </c>
      <c r="D20" s="116">
        <f>ROUND(+E20/8,0)</f>
        <v>5</v>
      </c>
      <c r="E20" s="130">
        <v>40</v>
      </c>
      <c r="F20" s="87">
        <f>+ROUND((280/21)*D20,2)</f>
        <v>66.67</v>
      </c>
    </row>
    <row r="21" spans="1:6" ht="30">
      <c r="A21" s="99">
        <v>7</v>
      </c>
      <c r="B21" s="210" t="s">
        <v>678</v>
      </c>
      <c r="C21" s="114" t="s">
        <v>225</v>
      </c>
      <c r="D21" s="116">
        <f>ROUND(+E21/8,0)</f>
        <v>8</v>
      </c>
      <c r="E21" s="130">
        <v>64</v>
      </c>
      <c r="F21" s="87">
        <f>+ROUND((280/21)*D21,2)</f>
        <v>106.67</v>
      </c>
    </row>
    <row r="22" spans="1:6" ht="15">
      <c r="A22" s="249"/>
      <c r="B22" s="183" t="s">
        <v>238</v>
      </c>
      <c r="C22" s="23"/>
      <c r="D22" s="24">
        <f>SUM(D23:D28)</f>
        <v>20</v>
      </c>
      <c r="E22" s="24">
        <f>SUM(E23:E28)</f>
        <v>160</v>
      </c>
      <c r="F22" s="25">
        <f>SUM(F23:F28)</f>
        <v>266.67</v>
      </c>
    </row>
    <row r="23" spans="1:6" ht="15" customHeight="1">
      <c r="A23" s="99">
        <v>8</v>
      </c>
      <c r="B23" s="210" t="s">
        <v>678</v>
      </c>
      <c r="C23" s="210" t="s">
        <v>189</v>
      </c>
      <c r="D23" s="116">
        <f aca="true" t="shared" si="0" ref="D23:D28">ROUND(+E23/8,0)</f>
        <v>3</v>
      </c>
      <c r="E23" s="130">
        <v>24</v>
      </c>
      <c r="F23" s="87">
        <f aca="true" t="shared" si="1" ref="F23:F28">+ROUND((280/21)*D23,2)</f>
        <v>40</v>
      </c>
    </row>
    <row r="24" spans="1:6" ht="15" customHeight="1">
      <c r="A24" s="99">
        <v>9</v>
      </c>
      <c r="B24" s="210" t="s">
        <v>678</v>
      </c>
      <c r="C24" s="210" t="s">
        <v>190</v>
      </c>
      <c r="D24" s="116">
        <f t="shared" si="0"/>
        <v>3</v>
      </c>
      <c r="E24" s="130">
        <v>24</v>
      </c>
      <c r="F24" s="87">
        <f t="shared" si="1"/>
        <v>40</v>
      </c>
    </row>
    <row r="25" spans="1:6" ht="15" customHeight="1">
      <c r="A25" s="99">
        <v>10</v>
      </c>
      <c r="B25" s="210" t="s">
        <v>678</v>
      </c>
      <c r="C25" s="210" t="s">
        <v>191</v>
      </c>
      <c r="D25" s="116">
        <f t="shared" si="0"/>
        <v>3</v>
      </c>
      <c r="E25" s="130">
        <v>24</v>
      </c>
      <c r="F25" s="87">
        <f t="shared" si="1"/>
        <v>40</v>
      </c>
    </row>
    <row r="26" spans="1:6" ht="15" customHeight="1">
      <c r="A26" s="99">
        <v>11</v>
      </c>
      <c r="B26" s="210" t="s">
        <v>678</v>
      </c>
      <c r="C26" s="210" t="s">
        <v>192</v>
      </c>
      <c r="D26" s="116">
        <f t="shared" si="0"/>
        <v>3</v>
      </c>
      <c r="E26" s="130">
        <v>24</v>
      </c>
      <c r="F26" s="87">
        <f t="shared" si="1"/>
        <v>40</v>
      </c>
    </row>
    <row r="27" spans="1:6" ht="15" customHeight="1">
      <c r="A27" s="244">
        <v>12</v>
      </c>
      <c r="B27" s="210" t="s">
        <v>678</v>
      </c>
      <c r="C27" s="210" t="s">
        <v>193</v>
      </c>
      <c r="D27" s="116">
        <f t="shared" si="0"/>
        <v>3</v>
      </c>
      <c r="E27" s="130">
        <v>24</v>
      </c>
      <c r="F27" s="87">
        <f t="shared" si="1"/>
        <v>40</v>
      </c>
    </row>
    <row r="28" spans="1:6" ht="15" customHeight="1" thickBot="1">
      <c r="A28" s="99">
        <v>13</v>
      </c>
      <c r="B28" s="210" t="s">
        <v>678</v>
      </c>
      <c r="C28" s="210" t="s">
        <v>194</v>
      </c>
      <c r="D28" s="116">
        <f t="shared" si="0"/>
        <v>5</v>
      </c>
      <c r="E28" s="130">
        <v>40</v>
      </c>
      <c r="F28" s="87">
        <f t="shared" si="1"/>
        <v>66.67</v>
      </c>
    </row>
    <row r="29" spans="1:6" ht="15.75" thickBot="1">
      <c r="A29" s="214"/>
      <c r="B29" s="206"/>
      <c r="C29" s="206" t="s">
        <v>373</v>
      </c>
      <c r="D29" s="182">
        <f>+D12+D14+D17+D22</f>
        <v>68</v>
      </c>
      <c r="E29" s="182">
        <f>+E12+E14+E17+E22</f>
        <v>544</v>
      </c>
      <c r="F29" s="180">
        <f>+F12+F14+F17+F22</f>
        <v>906.6800000000001</v>
      </c>
    </row>
    <row r="30" spans="4:6" ht="15">
      <c r="D30" s="154"/>
      <c r="E30" s="154"/>
      <c r="F30" s="154"/>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F20"/>
  <sheetViews>
    <sheetView zoomScalePageLayoutView="0" workbookViewId="0" topLeftCell="A13">
      <selection activeCell="C11" sqref="C11"/>
    </sheetView>
  </sheetViews>
  <sheetFormatPr defaultColWidth="9.140625" defaultRowHeight="15"/>
  <cols>
    <col min="1" max="1" width="10.140625" style="72" customWidth="1"/>
    <col min="2" max="2" width="17.57421875" style="72" customWidth="1"/>
    <col min="3" max="3" width="69.421875" style="72" customWidth="1"/>
    <col min="4" max="4" width="14.00390625" style="72" customWidth="1"/>
    <col min="5" max="5" width="12.00390625" style="72" customWidth="1"/>
    <col min="6" max="6" width="20.7109375" style="72" customWidth="1"/>
    <col min="7" max="16384" width="9.140625" style="72" customWidth="1"/>
  </cols>
  <sheetData>
    <row r="1" spans="1:6" ht="15" customHeight="1">
      <c r="A1" s="594" t="s">
        <v>351</v>
      </c>
      <c r="B1" s="594"/>
      <c r="C1" s="594"/>
      <c r="D1" s="594"/>
      <c r="E1" s="594"/>
      <c r="F1" s="594"/>
    </row>
    <row r="3" spans="1:6" ht="15" customHeight="1">
      <c r="A3" s="566" t="s">
        <v>431</v>
      </c>
      <c r="B3" s="566"/>
      <c r="C3" s="566"/>
      <c r="D3" s="566"/>
      <c r="E3" s="566"/>
      <c r="F3" s="566"/>
    </row>
    <row r="5" spans="1:6" ht="24" customHeight="1">
      <c r="A5" s="594" t="s">
        <v>330</v>
      </c>
      <c r="B5" s="594"/>
      <c r="C5" s="594"/>
      <c r="D5" s="594"/>
      <c r="E5" s="594"/>
      <c r="F5" s="594"/>
    </row>
    <row r="6" ht="17.25" customHeight="1" thickBot="1"/>
    <row r="7" spans="1:6" ht="15" customHeight="1">
      <c r="A7" s="577" t="s">
        <v>323</v>
      </c>
      <c r="B7" s="579" t="s">
        <v>324</v>
      </c>
      <c r="C7" s="579" t="s">
        <v>325</v>
      </c>
      <c r="D7" s="579" t="s">
        <v>326</v>
      </c>
      <c r="E7" s="579"/>
      <c r="F7" s="540" t="s">
        <v>298</v>
      </c>
    </row>
    <row r="8" spans="1:6" ht="15">
      <c r="A8" s="578"/>
      <c r="B8" s="580"/>
      <c r="C8" s="580"/>
      <c r="D8" s="580"/>
      <c r="E8" s="580"/>
      <c r="F8" s="541"/>
    </row>
    <row r="9" spans="1:6" ht="89.25" customHeight="1">
      <c r="A9" s="578"/>
      <c r="B9" s="580"/>
      <c r="C9" s="580"/>
      <c r="D9" s="134" t="s">
        <v>92</v>
      </c>
      <c r="E9" s="134" t="s">
        <v>93</v>
      </c>
      <c r="F9" s="541"/>
    </row>
    <row r="10" spans="1:6" s="71" customFormat="1" ht="15">
      <c r="A10" s="122"/>
      <c r="B10" s="131"/>
      <c r="C10" s="23" t="s">
        <v>714</v>
      </c>
      <c r="D10" s="135"/>
      <c r="E10" s="135"/>
      <c r="F10" s="136"/>
    </row>
    <row r="11" spans="1:6" ht="120">
      <c r="A11" s="137">
        <v>1</v>
      </c>
      <c r="B11" s="114" t="s">
        <v>678</v>
      </c>
      <c r="C11" s="52" t="s">
        <v>629</v>
      </c>
      <c r="D11" s="116">
        <f>ROUND(+E11/8,0)</f>
        <v>4</v>
      </c>
      <c r="E11" s="292">
        <v>33</v>
      </c>
      <c r="F11" s="87">
        <f>+ROUND((280/21)*D11,2)</f>
        <v>53.33</v>
      </c>
    </row>
    <row r="12" spans="1:6" ht="30">
      <c r="A12" s="138"/>
      <c r="B12" s="23"/>
      <c r="C12" s="53" t="s">
        <v>630</v>
      </c>
      <c r="D12" s="222"/>
      <c r="E12" s="222"/>
      <c r="F12" s="25"/>
    </row>
    <row r="13" spans="1:6" ht="105">
      <c r="A13" s="137">
        <v>2</v>
      </c>
      <c r="B13" s="114" t="s">
        <v>678</v>
      </c>
      <c r="C13" s="52" t="s">
        <v>631</v>
      </c>
      <c r="D13" s="116">
        <f>ROUND(+E13/8,0)</f>
        <v>3</v>
      </c>
      <c r="E13" s="292">
        <v>20</v>
      </c>
      <c r="F13" s="87">
        <f>+ROUND((280/21)*D13,2)</f>
        <v>40</v>
      </c>
    </row>
    <row r="14" spans="1:6" ht="15">
      <c r="A14" s="138"/>
      <c r="B14" s="23"/>
      <c r="C14" s="53" t="s">
        <v>632</v>
      </c>
      <c r="D14" s="222"/>
      <c r="E14" s="222"/>
      <c r="F14" s="25"/>
    </row>
    <row r="15" spans="1:6" ht="180">
      <c r="A15" s="137">
        <v>3</v>
      </c>
      <c r="B15" s="114" t="s">
        <v>678</v>
      </c>
      <c r="C15" s="139" t="s">
        <v>633</v>
      </c>
      <c r="D15" s="116">
        <f>ROUND(+E15/8,0)</f>
        <v>4</v>
      </c>
      <c r="E15" s="146">
        <v>33</v>
      </c>
      <c r="F15" s="87">
        <f>+ROUND((280/21)*D15,2)</f>
        <v>53.33</v>
      </c>
    </row>
    <row r="16" spans="1:6" ht="15">
      <c r="A16" s="138"/>
      <c r="B16" s="23"/>
      <c r="C16" s="53" t="s">
        <v>634</v>
      </c>
      <c r="D16" s="293"/>
      <c r="E16" s="293"/>
      <c r="F16" s="25"/>
    </row>
    <row r="17" spans="1:6" ht="30">
      <c r="A17" s="137">
        <v>4</v>
      </c>
      <c r="B17" s="114" t="s">
        <v>678</v>
      </c>
      <c r="C17" s="52" t="s">
        <v>635</v>
      </c>
      <c r="D17" s="116">
        <f>ROUND(+E17/8,0)</f>
        <v>1</v>
      </c>
      <c r="E17" s="146">
        <v>8</v>
      </c>
      <c r="F17" s="87">
        <f>+ROUND((280/21)*D17,2)</f>
        <v>13.33</v>
      </c>
    </row>
    <row r="18" spans="1:6" ht="15">
      <c r="A18" s="138"/>
      <c r="B18" s="23"/>
      <c r="C18" s="53" t="s">
        <v>636</v>
      </c>
      <c r="D18" s="293"/>
      <c r="E18" s="293"/>
      <c r="F18" s="25"/>
    </row>
    <row r="19" spans="1:6" ht="75.75" thickBot="1">
      <c r="A19" s="137">
        <v>5</v>
      </c>
      <c r="B19" s="114" t="s">
        <v>678</v>
      </c>
      <c r="C19" s="52" t="s">
        <v>637</v>
      </c>
      <c r="D19" s="116">
        <f>ROUND(+E19/8,0)</f>
        <v>12</v>
      </c>
      <c r="E19" s="146">
        <v>95</v>
      </c>
      <c r="F19" s="87">
        <f>+ROUND((280/21)*D19,2)</f>
        <v>160</v>
      </c>
    </row>
    <row r="20" spans="1:6" ht="15.75" thickBot="1">
      <c r="A20" s="214"/>
      <c r="B20" s="206"/>
      <c r="C20" s="206" t="s">
        <v>373</v>
      </c>
      <c r="D20" s="182">
        <f>+D11+D13+D15+D17+D19</f>
        <v>24</v>
      </c>
      <c r="E20" s="182">
        <f>+E11+E13+E15+E17+E19</f>
        <v>189</v>
      </c>
      <c r="F20" s="180">
        <f>+F11+F13+F15+F17+F19</f>
        <v>319.99</v>
      </c>
    </row>
  </sheetData>
  <sheetProtection/>
  <mergeCells count="8">
    <mergeCell ref="A1:F1"/>
    <mergeCell ref="A3:F3"/>
    <mergeCell ref="A5:F5"/>
    <mergeCell ref="A7:A9"/>
    <mergeCell ref="B7:B9"/>
    <mergeCell ref="C7:C9"/>
    <mergeCell ref="D7:E8"/>
    <mergeCell ref="F7:F9"/>
  </mergeCells>
  <printOptions/>
  <pageMargins left="0.7" right="0.7" top="0.75" bottom="0.75" header="0.3" footer="0.3"/>
  <pageSetup fitToHeight="1" fitToWidth="1" horizontalDpi="600" verticalDpi="600" orientation="portrait" paperSize="9" scale="76" r:id="rId1"/>
</worksheet>
</file>

<file path=xl/worksheets/sheet27.xml><?xml version="1.0" encoding="utf-8"?>
<worksheet xmlns="http://schemas.openxmlformats.org/spreadsheetml/2006/main" xmlns:r="http://schemas.openxmlformats.org/officeDocument/2006/relationships">
  <sheetPr>
    <tabColor rgb="FFFFFF00"/>
  </sheetPr>
  <dimension ref="A1:F43"/>
  <sheetViews>
    <sheetView zoomScalePageLayoutView="0" workbookViewId="0" topLeftCell="A10">
      <selection activeCell="C15" sqref="C15"/>
    </sheetView>
  </sheetViews>
  <sheetFormatPr defaultColWidth="9.140625" defaultRowHeight="15"/>
  <cols>
    <col min="1" max="1" width="12.28125" style="72" customWidth="1"/>
    <col min="2" max="2" width="20.140625" style="72" customWidth="1"/>
    <col min="3" max="3" width="83.57421875" style="72" customWidth="1"/>
    <col min="4" max="4" width="14.28125" style="72" customWidth="1"/>
    <col min="5" max="5" width="16.421875" style="72" customWidth="1"/>
    <col min="6" max="6" width="18.00390625" style="72" customWidth="1"/>
    <col min="7" max="16384" width="9.140625" style="72" customWidth="1"/>
  </cols>
  <sheetData>
    <row r="1" spans="1:6" s="409" customFormat="1" ht="15">
      <c r="A1" s="629" t="s">
        <v>321</v>
      </c>
      <c r="B1" s="629"/>
      <c r="C1" s="629"/>
      <c r="D1" s="629"/>
      <c r="E1" s="629"/>
      <c r="F1" s="629"/>
    </row>
    <row r="3" spans="1:6" ht="15">
      <c r="A3" s="594" t="s">
        <v>351</v>
      </c>
      <c r="B3" s="594"/>
      <c r="C3" s="594"/>
      <c r="D3" s="594"/>
      <c r="E3" s="594"/>
      <c r="F3" s="594"/>
    </row>
    <row r="5" spans="1:6" ht="15">
      <c r="A5" s="566" t="s">
        <v>322</v>
      </c>
      <c r="B5" s="566"/>
      <c r="C5" s="566"/>
      <c r="D5" s="566"/>
      <c r="E5" s="566"/>
      <c r="F5" s="566"/>
    </row>
    <row r="7" spans="1:6" ht="15" customHeight="1">
      <c r="A7" s="594" t="s">
        <v>226</v>
      </c>
      <c r="B7" s="594"/>
      <c r="C7" s="594"/>
      <c r="D7" s="594"/>
      <c r="E7" s="594"/>
      <c r="F7" s="594"/>
    </row>
    <row r="8" spans="1:6" ht="15.75" thickBot="1">
      <c r="A8" s="278"/>
      <c r="B8" s="278"/>
      <c r="C8" s="278"/>
      <c r="D8" s="278"/>
      <c r="E8" s="278"/>
      <c r="F8" s="278"/>
    </row>
    <row r="9" spans="1:6" ht="15" customHeight="1">
      <c r="A9" s="567" t="s">
        <v>323</v>
      </c>
      <c r="B9" s="570" t="s">
        <v>324</v>
      </c>
      <c r="C9" s="570" t="s">
        <v>325</v>
      </c>
      <c r="D9" s="573" t="s">
        <v>326</v>
      </c>
      <c r="E9" s="574"/>
      <c r="F9" s="551" t="s">
        <v>280</v>
      </c>
    </row>
    <row r="10" spans="1:6" ht="15">
      <c r="A10" s="568"/>
      <c r="B10" s="571"/>
      <c r="C10" s="571"/>
      <c r="D10" s="575"/>
      <c r="E10" s="576"/>
      <c r="F10" s="552"/>
    </row>
    <row r="11" spans="1:6" ht="96" customHeight="1">
      <c r="A11" s="568"/>
      <c r="B11" s="571"/>
      <c r="C11" s="571"/>
      <c r="D11" s="287" t="s">
        <v>92</v>
      </c>
      <c r="E11" s="287" t="s">
        <v>93</v>
      </c>
      <c r="F11" s="552"/>
    </row>
    <row r="12" spans="1:6" ht="15">
      <c r="A12" s="288"/>
      <c r="B12" s="53" t="s">
        <v>243</v>
      </c>
      <c r="C12" s="289" t="s">
        <v>521</v>
      </c>
      <c r="D12" s="54">
        <f>SUM(D13:D17)</f>
        <v>11</v>
      </c>
      <c r="E12" s="54">
        <f>SUM(E13:E17)</f>
        <v>89</v>
      </c>
      <c r="F12" s="217">
        <f>SUM(F13:F17)</f>
        <v>146.66000000000003</v>
      </c>
    </row>
    <row r="13" spans="1:6" ht="15">
      <c r="A13" s="134">
        <v>1</v>
      </c>
      <c r="B13" s="228" t="s">
        <v>678</v>
      </c>
      <c r="C13" s="228" t="s">
        <v>585</v>
      </c>
      <c r="D13" s="116">
        <f>ROUND(+E13/8,0)</f>
        <v>1</v>
      </c>
      <c r="E13" s="290">
        <v>10</v>
      </c>
      <c r="F13" s="87">
        <f>+ROUND((280/21)*D13,2)</f>
        <v>13.33</v>
      </c>
    </row>
    <row r="14" spans="1:6" ht="15">
      <c r="A14" s="134">
        <v>2</v>
      </c>
      <c r="B14" s="228" t="s">
        <v>678</v>
      </c>
      <c r="C14" s="228" t="s">
        <v>586</v>
      </c>
      <c r="D14" s="116">
        <f>ROUND(+E14/8,0)</f>
        <v>6</v>
      </c>
      <c r="E14" s="290">
        <v>50</v>
      </c>
      <c r="F14" s="87">
        <f>+ROUND((280/21)*D14,2)</f>
        <v>80</v>
      </c>
    </row>
    <row r="15" spans="1:6" ht="30">
      <c r="A15" s="134">
        <v>3</v>
      </c>
      <c r="B15" s="228" t="s">
        <v>678</v>
      </c>
      <c r="C15" s="228" t="s">
        <v>587</v>
      </c>
      <c r="D15" s="116">
        <f>ROUND(+E15/8,0)</f>
        <v>2</v>
      </c>
      <c r="E15" s="290">
        <v>15</v>
      </c>
      <c r="F15" s="87">
        <f>+ROUND((280/21)*D15,2)</f>
        <v>26.67</v>
      </c>
    </row>
    <row r="16" spans="1:6" ht="15">
      <c r="A16" s="134">
        <v>4</v>
      </c>
      <c r="B16" s="228" t="s">
        <v>678</v>
      </c>
      <c r="C16" s="228" t="s">
        <v>588</v>
      </c>
      <c r="D16" s="116">
        <f>ROUND(+E16/8,0)</f>
        <v>1</v>
      </c>
      <c r="E16" s="290">
        <v>6</v>
      </c>
      <c r="F16" s="87">
        <f>+ROUND((280/21)*D16,2)</f>
        <v>13.33</v>
      </c>
    </row>
    <row r="17" spans="1:6" ht="30">
      <c r="A17" s="134">
        <v>5</v>
      </c>
      <c r="B17" s="228" t="s">
        <v>678</v>
      </c>
      <c r="C17" s="228" t="s">
        <v>698</v>
      </c>
      <c r="D17" s="116">
        <f>ROUND(+E17/8,0)</f>
        <v>1</v>
      </c>
      <c r="E17" s="290">
        <v>8</v>
      </c>
      <c r="F17" s="87">
        <f>+ROUND((280/21)*D17,2)</f>
        <v>13.33</v>
      </c>
    </row>
    <row r="18" spans="1:6" ht="30">
      <c r="A18" s="288"/>
      <c r="B18" s="241"/>
      <c r="C18" s="289" t="s">
        <v>695</v>
      </c>
      <c r="D18" s="54">
        <f>SUM(D19:D22)</f>
        <v>17</v>
      </c>
      <c r="E18" s="54">
        <f>SUM(E19:E22)</f>
        <v>140</v>
      </c>
      <c r="F18" s="217">
        <f>SUM(F19:F22)</f>
        <v>226.67000000000002</v>
      </c>
    </row>
    <row r="19" spans="1:6" ht="15">
      <c r="A19" s="134">
        <v>6</v>
      </c>
      <c r="B19" s="228" t="s">
        <v>678</v>
      </c>
      <c r="C19" s="279" t="s">
        <v>589</v>
      </c>
      <c r="D19" s="116">
        <f>ROUND(+E19/8,0)</f>
        <v>6</v>
      </c>
      <c r="E19" s="290">
        <v>50</v>
      </c>
      <c r="F19" s="87">
        <f>+ROUND((280/21)*D19,2)</f>
        <v>80</v>
      </c>
    </row>
    <row r="20" spans="1:6" ht="15">
      <c r="A20" s="134">
        <v>7</v>
      </c>
      <c r="B20" s="228" t="s">
        <v>678</v>
      </c>
      <c r="C20" s="279" t="s">
        <v>590</v>
      </c>
      <c r="D20" s="116">
        <f>ROUND(+E20/8,0)</f>
        <v>6</v>
      </c>
      <c r="E20" s="290">
        <v>50</v>
      </c>
      <c r="F20" s="87">
        <f>+ROUND((280/21)*D20,2)</f>
        <v>80</v>
      </c>
    </row>
    <row r="21" spans="1:6" ht="15">
      <c r="A21" s="134">
        <v>8</v>
      </c>
      <c r="B21" s="228" t="s">
        <v>678</v>
      </c>
      <c r="C21" s="279" t="s">
        <v>591</v>
      </c>
      <c r="D21" s="116">
        <f>ROUND(+E21/8,0)</f>
        <v>3</v>
      </c>
      <c r="E21" s="290">
        <v>25</v>
      </c>
      <c r="F21" s="87">
        <f>+ROUND((280/21)*D21,2)</f>
        <v>40</v>
      </c>
    </row>
    <row r="22" spans="1:6" ht="15">
      <c r="A22" s="134">
        <v>9</v>
      </c>
      <c r="B22" s="228" t="s">
        <v>678</v>
      </c>
      <c r="C22" s="279" t="s">
        <v>592</v>
      </c>
      <c r="D22" s="116">
        <f>ROUND(+E22/8,0)</f>
        <v>2</v>
      </c>
      <c r="E22" s="290">
        <v>15</v>
      </c>
      <c r="F22" s="87">
        <f>+ROUND((280/21)*D22,2)</f>
        <v>26.67</v>
      </c>
    </row>
    <row r="23" spans="1:6" ht="15">
      <c r="A23" s="288"/>
      <c r="B23" s="53" t="s">
        <v>246</v>
      </c>
      <c r="C23" s="289" t="s">
        <v>696</v>
      </c>
      <c r="D23" s="54">
        <f>SUM(D24:D28)</f>
        <v>20</v>
      </c>
      <c r="E23" s="54">
        <f>SUM(E24:E28)</f>
        <v>150</v>
      </c>
      <c r="F23" s="217">
        <f>SUM(F24:F28)</f>
        <v>266.65</v>
      </c>
    </row>
    <row r="24" spans="1:6" ht="15">
      <c r="A24" s="134">
        <v>10</v>
      </c>
      <c r="B24" s="228" t="s">
        <v>678</v>
      </c>
      <c r="C24" s="279" t="s">
        <v>593</v>
      </c>
      <c r="D24" s="116">
        <f>ROUND(+E24/8,0)</f>
        <v>4</v>
      </c>
      <c r="E24" s="290">
        <v>30</v>
      </c>
      <c r="F24" s="87">
        <f>+ROUND((280/21)*D24,2)</f>
        <v>53.33</v>
      </c>
    </row>
    <row r="25" spans="1:6" ht="15">
      <c r="A25" s="280">
        <v>11</v>
      </c>
      <c r="B25" s="228" t="s">
        <v>678</v>
      </c>
      <c r="C25" s="279" t="s">
        <v>594</v>
      </c>
      <c r="D25" s="116">
        <f>ROUND(+E25/8,0)</f>
        <v>4</v>
      </c>
      <c r="E25" s="291">
        <v>30</v>
      </c>
      <c r="F25" s="87">
        <f>+ROUND((280/21)*D25,2)</f>
        <v>53.33</v>
      </c>
    </row>
    <row r="26" spans="1:6" ht="15">
      <c r="A26" s="280">
        <v>12</v>
      </c>
      <c r="B26" s="228" t="s">
        <v>678</v>
      </c>
      <c r="C26" s="279" t="s">
        <v>595</v>
      </c>
      <c r="D26" s="116">
        <f>ROUND(+E26/8,0)</f>
        <v>4</v>
      </c>
      <c r="E26" s="291">
        <v>30</v>
      </c>
      <c r="F26" s="87">
        <f>+ROUND((280/21)*D26,2)</f>
        <v>53.33</v>
      </c>
    </row>
    <row r="27" spans="1:6" ht="15">
      <c r="A27" s="134">
        <v>13</v>
      </c>
      <c r="B27" s="228" t="s">
        <v>678</v>
      </c>
      <c r="C27" s="279" t="s">
        <v>596</v>
      </c>
      <c r="D27" s="116">
        <f>ROUND(+E27/8,0)</f>
        <v>4</v>
      </c>
      <c r="E27" s="291">
        <v>30</v>
      </c>
      <c r="F27" s="87">
        <f>+ROUND((280/21)*D27,2)</f>
        <v>53.33</v>
      </c>
    </row>
    <row r="28" spans="1:6" ht="15">
      <c r="A28" s="280">
        <v>14</v>
      </c>
      <c r="B28" s="228" t="s">
        <v>678</v>
      </c>
      <c r="C28" s="279" t="s">
        <v>597</v>
      </c>
      <c r="D28" s="116">
        <f>ROUND(+E28/8,0)</f>
        <v>4</v>
      </c>
      <c r="E28" s="291">
        <v>30</v>
      </c>
      <c r="F28" s="87">
        <f>+ROUND((280/21)*D28,2)</f>
        <v>53.33</v>
      </c>
    </row>
    <row r="29" spans="1:6" ht="15">
      <c r="A29" s="132"/>
      <c r="B29" s="53" t="s">
        <v>688</v>
      </c>
      <c r="C29" s="289" t="s">
        <v>697</v>
      </c>
      <c r="D29" s="54">
        <f>SUM(D30:D33)</f>
        <v>34</v>
      </c>
      <c r="E29" s="54">
        <f>SUM(E30:E33)</f>
        <v>281</v>
      </c>
      <c r="F29" s="217">
        <f>SUM(F30:F33)</f>
        <v>453.33</v>
      </c>
    </row>
    <row r="30" spans="1:6" ht="15">
      <c r="A30" s="230">
        <v>15</v>
      </c>
      <c r="B30" s="228" t="s">
        <v>678</v>
      </c>
      <c r="C30" s="279" t="s">
        <v>598</v>
      </c>
      <c r="D30" s="116">
        <f>ROUND(+E30/8,0)</f>
        <v>9</v>
      </c>
      <c r="E30" s="292">
        <v>75</v>
      </c>
      <c r="F30" s="87">
        <f>+ROUND((280/21)*D30,2)</f>
        <v>120</v>
      </c>
    </row>
    <row r="31" spans="1:6" ht="15">
      <c r="A31" s="230">
        <v>16</v>
      </c>
      <c r="B31" s="228" t="s">
        <v>678</v>
      </c>
      <c r="C31" s="279" t="s">
        <v>599</v>
      </c>
      <c r="D31" s="116">
        <f>ROUND(+E31/8,0)</f>
        <v>7</v>
      </c>
      <c r="E31" s="292">
        <v>56</v>
      </c>
      <c r="F31" s="87">
        <f>+ROUND((280/21)*D31,2)</f>
        <v>93.33</v>
      </c>
    </row>
    <row r="32" spans="1:6" ht="15">
      <c r="A32" s="230">
        <v>17</v>
      </c>
      <c r="B32" s="228" t="s">
        <v>678</v>
      </c>
      <c r="C32" s="279" t="s">
        <v>600</v>
      </c>
      <c r="D32" s="116">
        <f>ROUND(+E32/8,0)</f>
        <v>9</v>
      </c>
      <c r="E32" s="292">
        <v>75</v>
      </c>
      <c r="F32" s="87">
        <f>+ROUND((280/21)*D32,2)</f>
        <v>120</v>
      </c>
    </row>
    <row r="33" spans="1:6" ht="15">
      <c r="A33" s="230">
        <v>18</v>
      </c>
      <c r="B33" s="228" t="s">
        <v>678</v>
      </c>
      <c r="C33" s="279" t="s">
        <v>601</v>
      </c>
      <c r="D33" s="116">
        <f>ROUND(+E33/8,0)</f>
        <v>9</v>
      </c>
      <c r="E33" s="292">
        <v>75</v>
      </c>
      <c r="F33" s="87">
        <f>+ROUND((280/21)*D33,2)</f>
        <v>120</v>
      </c>
    </row>
    <row r="34" spans="1:6" ht="45">
      <c r="A34" s="132"/>
      <c r="B34" s="53" t="s">
        <v>238</v>
      </c>
      <c r="C34" s="289" t="s">
        <v>398</v>
      </c>
      <c r="D34" s="54">
        <f>SUM(D35:D38)</f>
        <v>18</v>
      </c>
      <c r="E34" s="54">
        <f>SUM(E35:E38)</f>
        <v>150</v>
      </c>
      <c r="F34" s="217">
        <f>SUM(F35:F38)</f>
        <v>240</v>
      </c>
    </row>
    <row r="35" spans="1:6" ht="15">
      <c r="A35" s="230">
        <v>19</v>
      </c>
      <c r="B35" s="228" t="s">
        <v>678</v>
      </c>
      <c r="C35" s="279" t="s">
        <v>602</v>
      </c>
      <c r="D35" s="116">
        <f>ROUND(+E35/8,0)</f>
        <v>3</v>
      </c>
      <c r="E35" s="292">
        <v>25</v>
      </c>
      <c r="F35" s="87">
        <f>+ROUND((280/21)*D35,2)</f>
        <v>40</v>
      </c>
    </row>
    <row r="36" spans="1:6" ht="15">
      <c r="A36" s="230">
        <v>20</v>
      </c>
      <c r="B36" s="228" t="s">
        <v>678</v>
      </c>
      <c r="C36" s="279" t="s">
        <v>603</v>
      </c>
      <c r="D36" s="116">
        <f>ROUND(+E36/8,0)</f>
        <v>3</v>
      </c>
      <c r="E36" s="292">
        <v>25</v>
      </c>
      <c r="F36" s="87">
        <f>+ROUND((280/21)*D36,2)</f>
        <v>40</v>
      </c>
    </row>
    <row r="37" spans="1:6" ht="15">
      <c r="A37" s="230">
        <v>21</v>
      </c>
      <c r="B37" s="228" t="s">
        <v>678</v>
      </c>
      <c r="C37" s="279" t="s">
        <v>604</v>
      </c>
      <c r="D37" s="116">
        <f>ROUND(+E37/8,0)</f>
        <v>3</v>
      </c>
      <c r="E37" s="292">
        <v>25</v>
      </c>
      <c r="F37" s="87">
        <f>+ROUND((280/21)*D37,2)</f>
        <v>40</v>
      </c>
    </row>
    <row r="38" spans="1:6" ht="15">
      <c r="A38" s="230">
        <v>22</v>
      </c>
      <c r="B38" s="228" t="s">
        <v>678</v>
      </c>
      <c r="C38" s="279" t="s">
        <v>605</v>
      </c>
      <c r="D38" s="116">
        <f>ROUND(+E38/8,0)</f>
        <v>9</v>
      </c>
      <c r="E38" s="292">
        <v>75</v>
      </c>
      <c r="F38" s="87">
        <f>+ROUND((280/21)*D38,2)</f>
        <v>120</v>
      </c>
    </row>
    <row r="39" spans="1:6" ht="15">
      <c r="A39" s="132"/>
      <c r="B39" s="53" t="s">
        <v>449</v>
      </c>
      <c r="C39" s="53"/>
      <c r="D39" s="54">
        <f>SUM(D40:D41)</f>
        <v>38</v>
      </c>
      <c r="E39" s="54">
        <f>SUM(E40:E41)</f>
        <v>300</v>
      </c>
      <c r="F39" s="217">
        <f>SUM(F40:F41)</f>
        <v>506.66</v>
      </c>
    </row>
    <row r="40" spans="1:6" ht="15">
      <c r="A40" s="230">
        <v>23</v>
      </c>
      <c r="B40" s="228" t="s">
        <v>678</v>
      </c>
      <c r="C40" s="279" t="s">
        <v>606</v>
      </c>
      <c r="D40" s="116">
        <f>ROUND(+E40/8,0)</f>
        <v>19</v>
      </c>
      <c r="E40" s="291">
        <v>150</v>
      </c>
      <c r="F40" s="87">
        <f>+ROUND((280/21)*D40,2)</f>
        <v>253.33</v>
      </c>
    </row>
    <row r="41" spans="1:6" ht="15.75" thickBot="1">
      <c r="A41" s="298">
        <v>24</v>
      </c>
      <c r="B41" s="255" t="s">
        <v>678</v>
      </c>
      <c r="C41" s="299" t="s">
        <v>607</v>
      </c>
      <c r="D41" s="162">
        <f>ROUND(+E41/8,0)</f>
        <v>19</v>
      </c>
      <c r="E41" s="300">
        <v>150</v>
      </c>
      <c r="F41" s="93">
        <f>+ROUND((280/21)*D41,2)</f>
        <v>253.33</v>
      </c>
    </row>
    <row r="42" spans="1:6" ht="15.75" thickBot="1">
      <c r="A42" s="281"/>
      <c r="B42" s="282"/>
      <c r="C42" s="282" t="s">
        <v>373</v>
      </c>
      <c r="D42" s="283">
        <f>+D12+D18+D23+D29+D34+D39</f>
        <v>138</v>
      </c>
      <c r="E42" s="283">
        <f>+E12+E18+E23+E29+E34+E39</f>
        <v>1110</v>
      </c>
      <c r="F42" s="284">
        <f>+F12+F18+F23+F29+F34+F39</f>
        <v>1839.97</v>
      </c>
    </row>
    <row r="43" ht="15">
      <c r="F43" s="154"/>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F0"/>
  </sheetPr>
  <dimension ref="A1:G27"/>
  <sheetViews>
    <sheetView zoomScalePageLayoutView="0" workbookViewId="0" topLeftCell="A1">
      <selection activeCell="C17" sqref="C17"/>
    </sheetView>
  </sheetViews>
  <sheetFormatPr defaultColWidth="9.140625" defaultRowHeight="15"/>
  <cols>
    <col min="1" max="1" width="14.00390625" style="72" customWidth="1"/>
    <col min="2" max="2" width="21.7109375" style="72" customWidth="1"/>
    <col min="3" max="3" width="60.421875" style="72" customWidth="1"/>
    <col min="4" max="4" width="15.8515625" style="119" customWidth="1"/>
    <col min="5" max="5" width="15.140625" style="119" customWidth="1"/>
    <col min="6" max="6" width="18.57421875" style="72" customWidth="1"/>
    <col min="7"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ustomHeight="1">
      <c r="A7" s="553" t="s">
        <v>407</v>
      </c>
      <c r="B7" s="553"/>
      <c r="C7" s="553"/>
      <c r="D7" s="553"/>
      <c r="E7" s="553"/>
      <c r="F7" s="553"/>
    </row>
    <row r="8" ht="15.75" thickBot="1"/>
    <row r="9" spans="1:6" ht="15" customHeight="1">
      <c r="A9" s="554" t="s">
        <v>323</v>
      </c>
      <c r="B9" s="556" t="s">
        <v>324</v>
      </c>
      <c r="C9" s="556" t="s">
        <v>325</v>
      </c>
      <c r="D9" s="556" t="s">
        <v>326</v>
      </c>
      <c r="E9" s="556"/>
      <c r="F9" s="540" t="s">
        <v>280</v>
      </c>
    </row>
    <row r="10" spans="1:6" ht="15">
      <c r="A10" s="555"/>
      <c r="B10" s="557"/>
      <c r="C10" s="557"/>
      <c r="D10" s="557"/>
      <c r="E10" s="557"/>
      <c r="F10" s="541"/>
    </row>
    <row r="11" spans="1:6" ht="79.5" customHeight="1">
      <c r="A11" s="555"/>
      <c r="B11" s="557"/>
      <c r="C11" s="557"/>
      <c r="D11" s="65" t="s">
        <v>92</v>
      </c>
      <c r="E11" s="65" t="s">
        <v>93</v>
      </c>
      <c r="F11" s="541"/>
    </row>
    <row r="12" spans="1:7" ht="15">
      <c r="A12" s="22"/>
      <c r="B12" s="23" t="s">
        <v>94</v>
      </c>
      <c r="C12" s="23"/>
      <c r="D12" s="54">
        <f>SUM(D13:D14)</f>
        <v>13</v>
      </c>
      <c r="E12" s="54">
        <f>SUM(E13:E14)</f>
        <v>100</v>
      </c>
      <c r="F12" s="25">
        <f>SUM(F13:F14)</f>
        <v>173.34</v>
      </c>
      <c r="G12" s="120"/>
    </row>
    <row r="13" spans="1:7" ht="15">
      <c r="A13" s="63">
        <v>1</v>
      </c>
      <c r="B13" s="114" t="s">
        <v>678</v>
      </c>
      <c r="C13" s="121" t="s">
        <v>399</v>
      </c>
      <c r="D13" s="116">
        <f>ROUND(+E13/8,0)</f>
        <v>5</v>
      </c>
      <c r="E13" s="290">
        <v>40</v>
      </c>
      <c r="F13" s="87">
        <f>+ROUND((280/21)*D13,2)</f>
        <v>66.67</v>
      </c>
      <c r="G13" s="120"/>
    </row>
    <row r="14" spans="1:6" ht="30">
      <c r="A14" s="63">
        <v>2</v>
      </c>
      <c r="B14" s="114" t="s">
        <v>678</v>
      </c>
      <c r="C14" s="85" t="s">
        <v>400</v>
      </c>
      <c r="D14" s="116">
        <f>ROUND(+E14/8,0)</f>
        <v>8</v>
      </c>
      <c r="E14" s="116">
        <v>60</v>
      </c>
      <c r="F14" s="87">
        <f>+ROUND((280/21)*D14,2)</f>
        <v>106.67</v>
      </c>
    </row>
    <row r="15" spans="1:7" ht="15">
      <c r="A15" s="22"/>
      <c r="B15" s="23" t="s">
        <v>45</v>
      </c>
      <c r="C15" s="23"/>
      <c r="D15" s="54">
        <f>SUM(D16:D17)</f>
        <v>11</v>
      </c>
      <c r="E15" s="54">
        <f>SUM(E16:E17)</f>
        <v>90</v>
      </c>
      <c r="F15" s="25">
        <f>SUM(F16:F17)</f>
        <v>146.67000000000002</v>
      </c>
      <c r="G15" s="120"/>
    </row>
    <row r="16" spans="1:7" ht="30">
      <c r="A16" s="89">
        <v>3</v>
      </c>
      <c r="B16" s="114" t="s">
        <v>678</v>
      </c>
      <c r="C16" s="85" t="s">
        <v>401</v>
      </c>
      <c r="D16" s="116">
        <f>ROUND(+E16/8,0)</f>
        <v>5</v>
      </c>
      <c r="E16" s="116">
        <v>40</v>
      </c>
      <c r="F16" s="87">
        <f>+ROUND((280/21)*D16,2)</f>
        <v>66.67</v>
      </c>
      <c r="G16" s="120"/>
    </row>
    <row r="17" spans="1:6" ht="30">
      <c r="A17" s="89">
        <v>4</v>
      </c>
      <c r="B17" s="114" t="s">
        <v>678</v>
      </c>
      <c r="C17" s="85" t="s">
        <v>403</v>
      </c>
      <c r="D17" s="116">
        <f>ROUND(+E17/8,0)</f>
        <v>6</v>
      </c>
      <c r="E17" s="116">
        <v>50</v>
      </c>
      <c r="F17" s="87">
        <f>+ROUND((280/21)*D17,2)</f>
        <v>80</v>
      </c>
    </row>
    <row r="18" spans="1:7" ht="15">
      <c r="A18" s="33"/>
      <c r="B18" s="30" t="s">
        <v>201</v>
      </c>
      <c r="C18" s="23"/>
      <c r="D18" s="54">
        <f>SUM(D19:D20)</f>
        <v>10</v>
      </c>
      <c r="E18" s="54">
        <f>SUM(E19:E20)</f>
        <v>80</v>
      </c>
      <c r="F18" s="25">
        <f>SUM(F19:F20)</f>
        <v>133.32999999999998</v>
      </c>
      <c r="G18" s="120"/>
    </row>
    <row r="19" spans="1:7" ht="45">
      <c r="A19" s="89">
        <v>5</v>
      </c>
      <c r="B19" s="114" t="s">
        <v>678</v>
      </c>
      <c r="C19" s="85" t="s">
        <v>402</v>
      </c>
      <c r="D19" s="116">
        <f>ROUND(+E19/8,0)</f>
        <v>4</v>
      </c>
      <c r="E19" s="116">
        <v>34</v>
      </c>
      <c r="F19" s="87">
        <f>+ROUND((280/21)*D19,2)</f>
        <v>53.33</v>
      </c>
      <c r="G19" s="120"/>
    </row>
    <row r="20" spans="1:6" ht="45">
      <c r="A20" s="125">
        <v>6</v>
      </c>
      <c r="B20" s="114" t="s">
        <v>678</v>
      </c>
      <c r="C20" s="85" t="s">
        <v>404</v>
      </c>
      <c r="D20" s="116">
        <f>ROUND(+E20/8,0)</f>
        <v>6</v>
      </c>
      <c r="E20" s="116">
        <v>46</v>
      </c>
      <c r="F20" s="87">
        <f>+ROUND((280/21)*D20,2)</f>
        <v>80</v>
      </c>
    </row>
    <row r="21" spans="1:7" ht="15">
      <c r="A21" s="32"/>
      <c r="B21" s="31" t="s">
        <v>299</v>
      </c>
      <c r="C21" s="23"/>
      <c r="D21" s="54">
        <f>SUM(D22:D23)</f>
        <v>10</v>
      </c>
      <c r="E21" s="54">
        <f>SUM(E22:E23)</f>
        <v>72</v>
      </c>
      <c r="F21" s="25">
        <f>SUM(F22:F23)</f>
        <v>133.32999999999998</v>
      </c>
      <c r="G21" s="120"/>
    </row>
    <row r="22" spans="1:7" ht="15">
      <c r="A22" s="89">
        <v>7</v>
      </c>
      <c r="B22" s="114" t="s">
        <v>678</v>
      </c>
      <c r="C22" s="121" t="s">
        <v>405</v>
      </c>
      <c r="D22" s="116">
        <f>ROUND(+E22/8,0)</f>
        <v>7</v>
      </c>
      <c r="E22" s="116">
        <v>52</v>
      </c>
      <c r="F22" s="87">
        <f>+ROUND((280/21)*D22,2)</f>
        <v>93.33</v>
      </c>
      <c r="G22" s="120"/>
    </row>
    <row r="23" spans="1:6" ht="75.75" thickBot="1">
      <c r="A23" s="89">
        <v>8</v>
      </c>
      <c r="B23" s="114" t="s">
        <v>678</v>
      </c>
      <c r="C23" s="85" t="s">
        <v>406</v>
      </c>
      <c r="D23" s="116">
        <f>ROUND(+E23/8,0)</f>
        <v>3</v>
      </c>
      <c r="E23" s="116">
        <v>20</v>
      </c>
      <c r="F23" s="87">
        <f>+ROUND((280/21)*D23,2)</f>
        <v>40</v>
      </c>
    </row>
    <row r="24" spans="1:6" ht="15.75" thickBot="1">
      <c r="A24" s="281"/>
      <c r="B24" s="282"/>
      <c r="C24" s="282" t="s">
        <v>373</v>
      </c>
      <c r="D24" s="283">
        <f>+D12+D15+D18+D21</f>
        <v>44</v>
      </c>
      <c r="E24" s="283">
        <f>+E12+E15+E18+E21</f>
        <v>342</v>
      </c>
      <c r="F24" s="284">
        <f>+F12+F15+F18+F21</f>
        <v>586.67</v>
      </c>
    </row>
    <row r="25" spans="1:7" ht="15">
      <c r="A25" s="423"/>
      <c r="B25" s="118"/>
      <c r="C25" s="232"/>
      <c r="D25" s="425"/>
      <c r="E25" s="424"/>
      <c r="F25" s="424"/>
      <c r="G25" s="120"/>
    </row>
    <row r="26" spans="1:6" ht="15">
      <c r="A26" s="423"/>
      <c r="B26" s="118"/>
      <c r="C26" s="232"/>
      <c r="D26" s="425"/>
      <c r="E26" s="424"/>
      <c r="F26" s="424"/>
    </row>
    <row r="27" spans="1:6" ht="15">
      <c r="A27" s="423"/>
      <c r="B27" s="118"/>
      <c r="C27" s="232"/>
      <c r="D27" s="425"/>
      <c r="E27" s="424"/>
      <c r="F27" s="424"/>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27"/>
  <sheetViews>
    <sheetView zoomScalePageLayoutView="0" workbookViewId="0" topLeftCell="A1">
      <selection activeCell="C17" sqref="C17"/>
    </sheetView>
  </sheetViews>
  <sheetFormatPr defaultColWidth="9.140625" defaultRowHeight="15"/>
  <cols>
    <col min="1" max="1" width="14.00390625" style="505" customWidth="1"/>
    <col min="2" max="2" width="21.7109375" style="505" customWidth="1"/>
    <col min="3" max="3" width="60.421875" style="505" customWidth="1"/>
    <col min="4" max="4" width="15.8515625" style="506" customWidth="1"/>
    <col min="5" max="5" width="15.140625" style="506" customWidth="1"/>
    <col min="6" max="6" width="18.57421875" style="505" customWidth="1"/>
    <col min="7" max="16384" width="9.140625" style="505" customWidth="1"/>
  </cols>
  <sheetData>
    <row r="1" spans="1:6" ht="15">
      <c r="A1" s="633" t="s">
        <v>321</v>
      </c>
      <c r="B1" s="633"/>
      <c r="C1" s="633"/>
      <c r="D1" s="633"/>
      <c r="E1" s="633"/>
      <c r="F1" s="633"/>
    </row>
    <row r="3" spans="1:6" ht="15" customHeight="1">
      <c r="A3" s="591" t="s">
        <v>351</v>
      </c>
      <c r="B3" s="591"/>
      <c r="C3" s="591"/>
      <c r="D3" s="591"/>
      <c r="E3" s="591"/>
      <c r="F3" s="591"/>
    </row>
    <row r="5" spans="1:6" ht="15" customHeight="1">
      <c r="A5" s="634" t="s">
        <v>322</v>
      </c>
      <c r="B5" s="634"/>
      <c r="C5" s="634"/>
      <c r="D5" s="634"/>
      <c r="E5" s="634"/>
      <c r="F5" s="634"/>
    </row>
    <row r="7" spans="1:6" ht="15" customHeight="1">
      <c r="A7" s="634" t="s">
        <v>407</v>
      </c>
      <c r="B7" s="634"/>
      <c r="C7" s="634"/>
      <c r="D7" s="634"/>
      <c r="E7" s="634"/>
      <c r="F7" s="634"/>
    </row>
    <row r="8" ht="15.75" thickBot="1">
      <c r="F8" s="236" t="s">
        <v>415</v>
      </c>
    </row>
    <row r="9" spans="1:6" ht="15" customHeight="1">
      <c r="A9" s="625" t="s">
        <v>323</v>
      </c>
      <c r="B9" s="627" t="s">
        <v>324</v>
      </c>
      <c r="C9" s="627" t="s">
        <v>325</v>
      </c>
      <c r="D9" s="627" t="s">
        <v>326</v>
      </c>
      <c r="E9" s="627"/>
      <c r="F9" s="620" t="s">
        <v>280</v>
      </c>
    </row>
    <row r="10" spans="1:6" ht="15">
      <c r="A10" s="626"/>
      <c r="B10" s="628"/>
      <c r="C10" s="628"/>
      <c r="D10" s="628"/>
      <c r="E10" s="628"/>
      <c r="F10" s="621"/>
    </row>
    <row r="11" spans="1:6" ht="79.5" customHeight="1">
      <c r="A11" s="626"/>
      <c r="B11" s="628"/>
      <c r="C11" s="628"/>
      <c r="D11" s="508" t="s">
        <v>92</v>
      </c>
      <c r="E11" s="508" t="s">
        <v>93</v>
      </c>
      <c r="F11" s="621"/>
    </row>
    <row r="12" spans="1:7" ht="15">
      <c r="A12" s="22"/>
      <c r="B12" s="23" t="s">
        <v>94</v>
      </c>
      <c r="C12" s="23"/>
      <c r="D12" s="54">
        <f>SUM(D13:D14)</f>
        <v>13</v>
      </c>
      <c r="E12" s="54">
        <f>SUM(E13:E14)</f>
        <v>100</v>
      </c>
      <c r="F12" s="25">
        <f>SUM(F13:F14)</f>
        <v>524.66</v>
      </c>
      <c r="G12" s="509"/>
    </row>
    <row r="13" spans="1:7" ht="15">
      <c r="A13" s="507">
        <v>1</v>
      </c>
      <c r="B13" s="510" t="s">
        <v>678</v>
      </c>
      <c r="C13" s="511" t="s">
        <v>399</v>
      </c>
      <c r="D13" s="512">
        <f>ROUND(+E13/8,0)</f>
        <v>5</v>
      </c>
      <c r="E13" s="513">
        <v>40</v>
      </c>
      <c r="F13" s="496">
        <f>+ROUND((847.53/21)*D13,2)</f>
        <v>201.79</v>
      </c>
      <c r="G13" s="509"/>
    </row>
    <row r="14" spans="1:6" ht="30">
      <c r="A14" s="507">
        <v>2</v>
      </c>
      <c r="B14" s="510" t="s">
        <v>678</v>
      </c>
      <c r="C14" s="514" t="s">
        <v>400</v>
      </c>
      <c r="D14" s="512">
        <f>ROUND(+E14/8,0)</f>
        <v>8</v>
      </c>
      <c r="E14" s="512">
        <v>60</v>
      </c>
      <c r="F14" s="496">
        <f>+ROUND((847.53/21)*D14,2)</f>
        <v>322.87</v>
      </c>
    </row>
    <row r="15" spans="1:7" ht="15">
      <c r="A15" s="22"/>
      <c r="B15" s="23" t="s">
        <v>45</v>
      </c>
      <c r="C15" s="23"/>
      <c r="D15" s="54">
        <f>SUM(D16:D17)</f>
        <v>11</v>
      </c>
      <c r="E15" s="54">
        <f>SUM(E16:E17)</f>
        <v>90</v>
      </c>
      <c r="F15" s="25">
        <f>SUM(F16:F17)</f>
        <v>443.94</v>
      </c>
      <c r="G15" s="509"/>
    </row>
    <row r="16" spans="1:7" ht="30">
      <c r="A16" s="515">
        <v>3</v>
      </c>
      <c r="B16" s="510" t="s">
        <v>678</v>
      </c>
      <c r="C16" s="514" t="s">
        <v>401</v>
      </c>
      <c r="D16" s="512">
        <f>ROUND(+E16/8,0)</f>
        <v>5</v>
      </c>
      <c r="E16" s="512">
        <v>40</v>
      </c>
      <c r="F16" s="496">
        <f>+ROUND((847.53/21)*D16,2)</f>
        <v>201.79</v>
      </c>
      <c r="G16" s="509"/>
    </row>
    <row r="17" spans="1:6" ht="30">
      <c r="A17" s="515">
        <v>4</v>
      </c>
      <c r="B17" s="510" t="s">
        <v>678</v>
      </c>
      <c r="C17" s="514" t="s">
        <v>403</v>
      </c>
      <c r="D17" s="512">
        <f>ROUND(+E17/8,0)</f>
        <v>6</v>
      </c>
      <c r="E17" s="512">
        <v>50</v>
      </c>
      <c r="F17" s="496">
        <f>+ROUND((847.53/21)*D17,2)</f>
        <v>242.15</v>
      </c>
    </row>
    <row r="18" spans="1:7" ht="15">
      <c r="A18" s="33"/>
      <c r="B18" s="30" t="s">
        <v>201</v>
      </c>
      <c r="C18" s="23"/>
      <c r="D18" s="54">
        <f>SUM(D19:D20)</f>
        <v>10</v>
      </c>
      <c r="E18" s="54">
        <f>SUM(E19:E20)</f>
        <v>80</v>
      </c>
      <c r="F18" s="25">
        <f>SUM(F19:F20)</f>
        <v>403.58000000000004</v>
      </c>
      <c r="G18" s="509"/>
    </row>
    <row r="19" spans="1:7" ht="45">
      <c r="A19" s="515">
        <v>5</v>
      </c>
      <c r="B19" s="510" t="s">
        <v>678</v>
      </c>
      <c r="C19" s="514" t="s">
        <v>402</v>
      </c>
      <c r="D19" s="512">
        <f>ROUND(+E19/8,0)</f>
        <v>4</v>
      </c>
      <c r="E19" s="512">
        <v>34</v>
      </c>
      <c r="F19" s="496">
        <f>+ROUND((847.53/21)*D19,2)</f>
        <v>161.43</v>
      </c>
      <c r="G19" s="509"/>
    </row>
    <row r="20" spans="1:6" ht="45">
      <c r="A20" s="516">
        <v>6</v>
      </c>
      <c r="B20" s="510" t="s">
        <v>678</v>
      </c>
      <c r="C20" s="514" t="s">
        <v>404</v>
      </c>
      <c r="D20" s="512">
        <f>ROUND(+E20/8,0)</f>
        <v>6</v>
      </c>
      <c r="E20" s="512">
        <v>46</v>
      </c>
      <c r="F20" s="496">
        <f>+ROUND((847.53/21)*D20,2)</f>
        <v>242.15</v>
      </c>
    </row>
    <row r="21" spans="1:7" ht="15">
      <c r="A21" s="32"/>
      <c r="B21" s="31" t="s">
        <v>299</v>
      </c>
      <c r="C21" s="23"/>
      <c r="D21" s="54">
        <f>SUM(D22:D23)</f>
        <v>10</v>
      </c>
      <c r="E21" s="54">
        <f>SUM(E22:E23)</f>
        <v>72</v>
      </c>
      <c r="F21" s="25">
        <f>SUM(F22:F23)</f>
        <v>403.59</v>
      </c>
      <c r="G21" s="509"/>
    </row>
    <row r="22" spans="1:7" ht="15">
      <c r="A22" s="515">
        <v>7</v>
      </c>
      <c r="B22" s="510" t="s">
        <v>678</v>
      </c>
      <c r="C22" s="511" t="s">
        <v>405</v>
      </c>
      <c r="D22" s="512">
        <f>ROUND(+E22/8,0)</f>
        <v>7</v>
      </c>
      <c r="E22" s="512">
        <v>52</v>
      </c>
      <c r="F22" s="496">
        <f>+ROUND((847.53/21)*D22,2)</f>
        <v>282.51</v>
      </c>
      <c r="G22" s="509"/>
    </row>
    <row r="23" spans="1:6" ht="75.75" thickBot="1">
      <c r="A23" s="515">
        <v>8</v>
      </c>
      <c r="B23" s="510" t="s">
        <v>678</v>
      </c>
      <c r="C23" s="514" t="s">
        <v>406</v>
      </c>
      <c r="D23" s="512">
        <f>ROUND(+E23/8,0)</f>
        <v>3</v>
      </c>
      <c r="E23" s="512">
        <v>20</v>
      </c>
      <c r="F23" s="496">
        <f>+ROUND((847.53/21)*D23,2)</f>
        <v>121.08</v>
      </c>
    </row>
    <row r="24" spans="1:6" ht="15.75" thickBot="1">
      <c r="A24" s="281"/>
      <c r="B24" s="282"/>
      <c r="C24" s="282" t="s">
        <v>373</v>
      </c>
      <c r="D24" s="283">
        <f>+D12+D15+D18+D21</f>
        <v>44</v>
      </c>
      <c r="E24" s="283">
        <f>+E12+E15+E18+E21</f>
        <v>342</v>
      </c>
      <c r="F24" s="284">
        <f>+F12+F15+F18+F21</f>
        <v>1775.7699999999998</v>
      </c>
    </row>
    <row r="25" spans="1:7" ht="15">
      <c r="A25" s="517"/>
      <c r="B25" s="518"/>
      <c r="C25" s="519"/>
      <c r="D25" s="520"/>
      <c r="E25" s="521"/>
      <c r="F25" s="521"/>
      <c r="G25" s="509"/>
    </row>
    <row r="26" spans="1:6" ht="15">
      <c r="A26" s="517"/>
      <c r="B26" s="518"/>
      <c r="C26" s="519"/>
      <c r="D26" s="520"/>
      <c r="E26" s="521"/>
      <c r="F26" s="521"/>
    </row>
    <row r="27" spans="1:6" ht="15">
      <c r="A27" s="517"/>
      <c r="B27" s="518"/>
      <c r="C27" s="519"/>
      <c r="D27" s="520"/>
      <c r="E27" s="521"/>
      <c r="F27" s="521"/>
    </row>
  </sheetData>
  <sheetProtection/>
  <mergeCells count="9">
    <mergeCell ref="A1:F1"/>
    <mergeCell ref="A3:F3"/>
    <mergeCell ref="A5:F5"/>
    <mergeCell ref="A7:F7"/>
    <mergeCell ref="A9:A11"/>
    <mergeCell ref="B9:B11"/>
    <mergeCell ref="C9:C11"/>
    <mergeCell ref="D9:E10"/>
    <mergeCell ref="F9:F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K25"/>
  <sheetViews>
    <sheetView zoomScale="75" zoomScaleNormal="75" zoomScalePageLayoutView="0" workbookViewId="0" topLeftCell="A4">
      <selection activeCell="M15" sqref="M15"/>
    </sheetView>
  </sheetViews>
  <sheetFormatPr defaultColWidth="9.140625" defaultRowHeight="15"/>
  <cols>
    <col min="1" max="1" width="3.140625" style="72" bestFit="1" customWidth="1"/>
    <col min="2" max="2" width="18.7109375" style="72" customWidth="1"/>
    <col min="3" max="3" width="91.28125" style="72" customWidth="1"/>
    <col min="4" max="4" width="18.8515625" style="72" customWidth="1"/>
    <col min="5" max="5" width="19.421875" style="72" customWidth="1"/>
    <col min="6" max="6" width="22.7109375" style="72" customWidth="1"/>
    <col min="7" max="7" width="9.28125" style="72" customWidth="1"/>
    <col min="8"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7" ht="15" customHeight="1">
      <c r="A7" s="553" t="s">
        <v>139</v>
      </c>
      <c r="B7" s="553"/>
      <c r="C7" s="553"/>
      <c r="D7" s="553"/>
      <c r="E7" s="553"/>
      <c r="F7" s="553"/>
      <c r="G7" s="71"/>
    </row>
    <row r="8" spans="1:7" ht="15.75" thickBot="1">
      <c r="A8" s="66"/>
      <c r="B8" s="71"/>
      <c r="C8" s="71"/>
      <c r="D8" s="66"/>
      <c r="E8" s="66"/>
      <c r="F8" s="71"/>
      <c r="G8" s="71"/>
    </row>
    <row r="9" spans="1:7" ht="15" customHeight="1">
      <c r="A9" s="585" t="s">
        <v>323</v>
      </c>
      <c r="B9" s="587" t="s">
        <v>324</v>
      </c>
      <c r="C9" s="587" t="s">
        <v>325</v>
      </c>
      <c r="D9" s="581" t="s">
        <v>326</v>
      </c>
      <c r="E9" s="582"/>
      <c r="F9" s="551" t="s">
        <v>280</v>
      </c>
      <c r="G9" s="71"/>
    </row>
    <row r="10" spans="1:7" ht="15">
      <c r="A10" s="586"/>
      <c r="B10" s="588"/>
      <c r="C10" s="588"/>
      <c r="D10" s="583"/>
      <c r="E10" s="584"/>
      <c r="F10" s="552"/>
      <c r="G10" s="71"/>
    </row>
    <row r="11" spans="1:7" ht="135" customHeight="1" thickBot="1">
      <c r="A11" s="586"/>
      <c r="B11" s="588"/>
      <c r="C11" s="588"/>
      <c r="D11" s="64" t="s">
        <v>92</v>
      </c>
      <c r="E11" s="64" t="s">
        <v>93</v>
      </c>
      <c r="F11" s="552"/>
      <c r="G11" s="71"/>
    </row>
    <row r="12" spans="1:7" ht="15.75" thickBot="1">
      <c r="A12" s="75"/>
      <c r="B12" s="393"/>
      <c r="C12" s="196" t="s">
        <v>140</v>
      </c>
      <c r="D12" s="78">
        <f>+D13</f>
        <v>2</v>
      </c>
      <c r="E12" s="78">
        <f>+E13</f>
        <v>19</v>
      </c>
      <c r="F12" s="79">
        <f>+F13</f>
        <v>26.67</v>
      </c>
      <c r="G12" s="71"/>
    </row>
    <row r="13" spans="1:7" ht="75.75" thickBot="1">
      <c r="A13" s="73">
        <v>1</v>
      </c>
      <c r="B13" s="394" t="s">
        <v>678</v>
      </c>
      <c r="C13" s="167" t="s">
        <v>284</v>
      </c>
      <c r="D13" s="396">
        <f>ROUND(+E13/8,0)</f>
        <v>2</v>
      </c>
      <c r="E13" s="74">
        <v>19</v>
      </c>
      <c r="F13" s="169">
        <f>+ROUND((280/21)*D13,2)</f>
        <v>26.67</v>
      </c>
      <c r="G13" s="71"/>
    </row>
    <row r="14" spans="1:6" ht="15.75" thickBot="1">
      <c r="A14" s="94"/>
      <c r="B14" s="397"/>
      <c r="C14" s="410" t="s">
        <v>141</v>
      </c>
      <c r="D14" s="96">
        <f>+D15</f>
        <v>1</v>
      </c>
      <c r="E14" s="96">
        <f>+E15</f>
        <v>10</v>
      </c>
      <c r="F14" s="97">
        <f>+F15</f>
        <v>13.33</v>
      </c>
    </row>
    <row r="15" spans="1:6" ht="45.75" thickBot="1">
      <c r="A15" s="73">
        <v>2</v>
      </c>
      <c r="B15" s="394" t="s">
        <v>678</v>
      </c>
      <c r="C15" s="167" t="s">
        <v>285</v>
      </c>
      <c r="D15" s="396">
        <f>ROUND(+E15/8,0)</f>
        <v>1</v>
      </c>
      <c r="E15" s="398">
        <v>10</v>
      </c>
      <c r="F15" s="169">
        <f>+ROUND((280/21)*D15,2)</f>
        <v>13.33</v>
      </c>
    </row>
    <row r="16" spans="1:6" ht="15.75" thickBot="1">
      <c r="A16" s="94"/>
      <c r="B16" s="397"/>
      <c r="C16" s="196" t="s">
        <v>377</v>
      </c>
      <c r="D16" s="96">
        <f>+D17</f>
        <v>1</v>
      </c>
      <c r="E16" s="96">
        <f>+E17</f>
        <v>10</v>
      </c>
      <c r="F16" s="97">
        <f>+F17</f>
        <v>13.33</v>
      </c>
    </row>
    <row r="17" spans="1:6" ht="30.75" thickBot="1">
      <c r="A17" s="73">
        <v>3</v>
      </c>
      <c r="B17" s="394" t="s">
        <v>678</v>
      </c>
      <c r="C17" s="167" t="s">
        <v>286</v>
      </c>
      <c r="D17" s="396">
        <f>ROUND(+E17/8,0)</f>
        <v>1</v>
      </c>
      <c r="E17" s="396">
        <v>10</v>
      </c>
      <c r="F17" s="169">
        <f>+ROUND((280/21)*D17,2)</f>
        <v>13.33</v>
      </c>
    </row>
    <row r="18" spans="1:6" ht="15.75" thickBot="1">
      <c r="A18" s="94"/>
      <c r="B18" s="397"/>
      <c r="C18" s="196" t="s">
        <v>374</v>
      </c>
      <c r="D18" s="96">
        <f>SUM(D19:D20)</f>
        <v>6</v>
      </c>
      <c r="E18" s="96">
        <f>SUM(E19:E20)</f>
        <v>44</v>
      </c>
      <c r="F18" s="399">
        <f>SUM(F19:F20)</f>
        <v>80</v>
      </c>
    </row>
    <row r="19" spans="1:6" ht="15">
      <c r="A19" s="80">
        <v>4</v>
      </c>
      <c r="B19" s="392" t="s">
        <v>678</v>
      </c>
      <c r="C19" s="82" t="s">
        <v>283</v>
      </c>
      <c r="D19" s="83">
        <f>ROUND(+E19/8,0)</f>
        <v>3</v>
      </c>
      <c r="E19" s="83">
        <v>20</v>
      </c>
      <c r="F19" s="84">
        <f>+ROUND((280/21)*D19,2)</f>
        <v>40</v>
      </c>
    </row>
    <row r="20" spans="1:6" ht="60.75" thickBot="1">
      <c r="A20" s="285">
        <v>5</v>
      </c>
      <c r="B20" s="400" t="s">
        <v>678</v>
      </c>
      <c r="C20" s="161" t="s">
        <v>287</v>
      </c>
      <c r="D20" s="396">
        <f>ROUND(+E20/8,0)</f>
        <v>3</v>
      </c>
      <c r="E20" s="91">
        <v>24</v>
      </c>
      <c r="F20" s="93">
        <f>+ROUND((280/21)*D20,2)</f>
        <v>40</v>
      </c>
    </row>
    <row r="21" spans="1:6" ht="15.75" thickBot="1">
      <c r="A21" s="94"/>
      <c r="B21" s="397"/>
      <c r="C21" s="196" t="s">
        <v>375</v>
      </c>
      <c r="D21" s="96">
        <f>+D22</f>
        <v>8</v>
      </c>
      <c r="E21" s="96">
        <f>+E22</f>
        <v>65</v>
      </c>
      <c r="F21" s="399">
        <f>+F22</f>
        <v>106.67</v>
      </c>
    </row>
    <row r="22" spans="1:6" ht="90.75" thickBot="1">
      <c r="A22" s="73">
        <v>6</v>
      </c>
      <c r="B22" s="394" t="s">
        <v>678</v>
      </c>
      <c r="C22" s="167" t="s">
        <v>282</v>
      </c>
      <c r="D22" s="396">
        <f>ROUND(+E22/8,0)</f>
        <v>8</v>
      </c>
      <c r="E22" s="396">
        <v>65</v>
      </c>
      <c r="F22" s="169">
        <f>+ROUND((280/21)*D22,2)</f>
        <v>106.67</v>
      </c>
    </row>
    <row r="23" spans="1:6" ht="15.75" thickBot="1">
      <c r="A23" s="94"/>
      <c r="B23" s="397"/>
      <c r="C23" s="196" t="s">
        <v>376</v>
      </c>
      <c r="D23" s="96">
        <f>+D24</f>
        <v>2</v>
      </c>
      <c r="E23" s="96">
        <f>+E24</f>
        <v>17</v>
      </c>
      <c r="F23" s="399">
        <f>+F24</f>
        <v>26.67</v>
      </c>
    </row>
    <row r="24" spans="1:11" ht="60.75" thickBot="1">
      <c r="A24" s="80">
        <v>7</v>
      </c>
      <c r="B24" s="392" t="s">
        <v>678</v>
      </c>
      <c r="C24" s="82" t="s">
        <v>138</v>
      </c>
      <c r="D24" s="83">
        <f>ROUND(+E24/8,0)</f>
        <v>2</v>
      </c>
      <c r="E24" s="83">
        <v>17</v>
      </c>
      <c r="F24" s="84">
        <f>+ROUND((280/21)*D24,2)</f>
        <v>26.67</v>
      </c>
      <c r="K24" s="119"/>
    </row>
    <row r="25" spans="1:7" ht="15.75" thickBot="1">
      <c r="A25" s="152"/>
      <c r="B25" s="148"/>
      <c r="C25" s="111" t="s">
        <v>373</v>
      </c>
      <c r="D25" s="28">
        <f>+D12+D14+D16+D18+D21+D23</f>
        <v>20</v>
      </c>
      <c r="E25" s="28">
        <f>+E12+E14+E16+E18+E21+E23</f>
        <v>165</v>
      </c>
      <c r="F25" s="153">
        <f>+F12+F14+F16+F18+F21+F23</f>
        <v>266.67</v>
      </c>
      <c r="G25" s="154"/>
    </row>
  </sheetData>
  <sheetProtection/>
  <mergeCells count="9">
    <mergeCell ref="A1:F1"/>
    <mergeCell ref="A3:F3"/>
    <mergeCell ref="A5:F5"/>
    <mergeCell ref="F9:F11"/>
    <mergeCell ref="A9:A11"/>
    <mergeCell ref="B9:B11"/>
    <mergeCell ref="A7:F7"/>
    <mergeCell ref="C9:C11"/>
    <mergeCell ref="D9:E10"/>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G37"/>
  <sheetViews>
    <sheetView zoomScalePageLayoutView="0" workbookViewId="0" topLeftCell="A13">
      <selection activeCell="C12" sqref="C12"/>
    </sheetView>
  </sheetViews>
  <sheetFormatPr defaultColWidth="9.140625" defaultRowHeight="15"/>
  <cols>
    <col min="1" max="1" width="11.140625" style="72" bestFit="1" customWidth="1"/>
    <col min="2" max="2" width="20.28125" style="72" customWidth="1"/>
    <col min="3" max="3" width="35.140625" style="72" customWidth="1"/>
    <col min="4" max="4" width="14.421875" style="119" customWidth="1"/>
    <col min="5" max="5" width="16.00390625" style="119" customWidth="1"/>
    <col min="6" max="6" width="19.57421875" style="72" customWidth="1"/>
    <col min="7" max="16384" width="9.140625" style="72" customWidth="1"/>
  </cols>
  <sheetData>
    <row r="1" spans="1:6" s="409" customFormat="1" ht="15">
      <c r="A1" s="607" t="s">
        <v>321</v>
      </c>
      <c r="B1" s="607"/>
      <c r="C1" s="607"/>
      <c r="D1" s="607"/>
      <c r="E1" s="607"/>
      <c r="F1" s="607"/>
    </row>
    <row r="2" spans="1:6" s="409" customFormat="1" ht="15">
      <c r="A2" s="18"/>
      <c r="B2" s="20"/>
      <c r="C2" s="20"/>
      <c r="D2" s="19"/>
      <c r="E2" s="19"/>
      <c r="F2" s="20"/>
    </row>
    <row r="3" spans="1:6" ht="15" customHeight="1">
      <c r="A3" s="591" t="s">
        <v>351</v>
      </c>
      <c r="B3" s="591"/>
      <c r="C3" s="591"/>
      <c r="D3" s="591"/>
      <c r="E3" s="591"/>
      <c r="F3" s="591"/>
    </row>
    <row r="4" spans="1:6" ht="15">
      <c r="A4" s="66"/>
      <c r="B4" s="71"/>
      <c r="C4" s="71"/>
      <c r="D4" s="140"/>
      <c r="E4" s="140"/>
      <c r="F4" s="71"/>
    </row>
    <row r="5" spans="1:6" ht="15" customHeight="1">
      <c r="A5" s="553" t="s">
        <v>322</v>
      </c>
      <c r="B5" s="553"/>
      <c r="C5" s="553"/>
      <c r="D5" s="553"/>
      <c r="E5" s="553"/>
      <c r="F5" s="553"/>
    </row>
    <row r="6" spans="1:6" ht="15">
      <c r="A6" s="66"/>
      <c r="B6" s="71"/>
      <c r="C6" s="71"/>
      <c r="D6" s="140"/>
      <c r="E6" s="140"/>
      <c r="F6" s="71"/>
    </row>
    <row r="7" spans="1:6" ht="21" customHeight="1">
      <c r="A7" s="553" t="s">
        <v>638</v>
      </c>
      <c r="B7" s="553"/>
      <c r="C7" s="553"/>
      <c r="D7" s="553"/>
      <c r="E7" s="553"/>
      <c r="F7" s="553"/>
    </row>
    <row r="8" spans="1:6" ht="15.75" thickBot="1">
      <c r="A8" s="66"/>
      <c r="B8" s="71"/>
      <c r="C8" s="71"/>
      <c r="D8" s="140"/>
      <c r="E8" s="140"/>
      <c r="F8" s="71"/>
    </row>
    <row r="9" spans="1:6" ht="15" customHeight="1">
      <c r="A9" s="554" t="s">
        <v>323</v>
      </c>
      <c r="B9" s="556" t="s">
        <v>324</v>
      </c>
      <c r="C9" s="556" t="s">
        <v>325</v>
      </c>
      <c r="D9" s="556" t="s">
        <v>326</v>
      </c>
      <c r="E9" s="556"/>
      <c r="F9" s="540" t="s">
        <v>298</v>
      </c>
    </row>
    <row r="10" spans="1:6" ht="15">
      <c r="A10" s="555"/>
      <c r="B10" s="557"/>
      <c r="C10" s="557"/>
      <c r="D10" s="557"/>
      <c r="E10" s="557"/>
      <c r="F10" s="541"/>
    </row>
    <row r="11" spans="1:6" ht="88.5" customHeight="1">
      <c r="A11" s="555"/>
      <c r="B11" s="557"/>
      <c r="C11" s="557"/>
      <c r="D11" s="65" t="s">
        <v>92</v>
      </c>
      <c r="E11" s="65" t="s">
        <v>93</v>
      </c>
      <c r="F11" s="541"/>
    </row>
    <row r="12" spans="1:7" ht="15">
      <c r="A12" s="32"/>
      <c r="B12" s="31" t="s">
        <v>243</v>
      </c>
      <c r="C12" s="23"/>
      <c r="D12" s="24">
        <f>SUM(D13:D15)</f>
        <v>11</v>
      </c>
      <c r="E12" s="24">
        <f>SUM(E13:E15)</f>
        <v>78</v>
      </c>
      <c r="F12" s="25">
        <f>SUM(F13:F15)</f>
        <v>146.66</v>
      </c>
      <c r="G12" s="120"/>
    </row>
    <row r="13" spans="1:7" ht="30">
      <c r="A13" s="68">
        <v>1</v>
      </c>
      <c r="B13" s="114" t="s">
        <v>678</v>
      </c>
      <c r="C13" s="115" t="s">
        <v>68</v>
      </c>
      <c r="D13" s="116">
        <f>ROUND(+E13/8,0)</f>
        <v>3</v>
      </c>
      <c r="E13" s="116">
        <v>20</v>
      </c>
      <c r="F13" s="87">
        <f>+ROUND((280/21)*D13,2)</f>
        <v>40</v>
      </c>
      <c r="G13" s="120"/>
    </row>
    <row r="14" spans="1:6" ht="15">
      <c r="A14" s="68">
        <v>2</v>
      </c>
      <c r="B14" s="114" t="s">
        <v>678</v>
      </c>
      <c r="C14" s="115" t="s">
        <v>239</v>
      </c>
      <c r="D14" s="116">
        <f>ROUND(+E14/8,0)</f>
        <v>4</v>
      </c>
      <c r="E14" s="116">
        <v>28</v>
      </c>
      <c r="F14" s="87">
        <f>+ROUND((280/21)*D14,2)</f>
        <v>53.33</v>
      </c>
    </row>
    <row r="15" spans="1:6" ht="15">
      <c r="A15" s="68">
        <v>3</v>
      </c>
      <c r="B15" s="114" t="s">
        <v>678</v>
      </c>
      <c r="C15" s="115" t="s">
        <v>448</v>
      </c>
      <c r="D15" s="116">
        <f>ROUND(+E15/8,0)</f>
        <v>4</v>
      </c>
      <c r="E15" s="116">
        <v>30</v>
      </c>
      <c r="F15" s="87">
        <f>+ROUND((280/21)*D15,2)</f>
        <v>53.33</v>
      </c>
    </row>
    <row r="16" spans="1:7" ht="15">
      <c r="A16" s="32"/>
      <c r="B16" s="31" t="s">
        <v>246</v>
      </c>
      <c r="C16" s="23"/>
      <c r="D16" s="35">
        <f>SUM(D17:D21)</f>
        <v>15</v>
      </c>
      <c r="E16" s="35">
        <f>SUM(E17:E21)</f>
        <v>120</v>
      </c>
      <c r="F16" s="25">
        <f>SUM(F17:F21)</f>
        <v>199.99</v>
      </c>
      <c r="G16" s="120"/>
    </row>
    <row r="17" spans="1:7" ht="15">
      <c r="A17" s="68">
        <v>4</v>
      </c>
      <c r="B17" s="114" t="s">
        <v>678</v>
      </c>
      <c r="C17" s="115" t="s">
        <v>242</v>
      </c>
      <c r="D17" s="116">
        <f>ROUND(+E17/8,0)</f>
        <v>4</v>
      </c>
      <c r="E17" s="141">
        <v>34</v>
      </c>
      <c r="F17" s="87">
        <f>+ROUND((280/21)*D17,2)</f>
        <v>53.33</v>
      </c>
      <c r="G17" s="120"/>
    </row>
    <row r="18" spans="1:6" ht="15">
      <c r="A18" s="68">
        <v>5</v>
      </c>
      <c r="B18" s="114" t="s">
        <v>678</v>
      </c>
      <c r="C18" s="115" t="s">
        <v>446</v>
      </c>
      <c r="D18" s="116">
        <f>ROUND(+E18/8,0)</f>
        <v>4</v>
      </c>
      <c r="E18" s="141">
        <v>30</v>
      </c>
      <c r="F18" s="87">
        <f>+ROUND((280/21)*D18,2)</f>
        <v>53.33</v>
      </c>
    </row>
    <row r="19" spans="1:6" ht="15">
      <c r="A19" s="68">
        <v>6</v>
      </c>
      <c r="B19" s="114" t="s">
        <v>678</v>
      </c>
      <c r="C19" s="115" t="s">
        <v>69</v>
      </c>
      <c r="D19" s="116">
        <f>ROUND(+E19/8,0)</f>
        <v>3</v>
      </c>
      <c r="E19" s="141">
        <v>20</v>
      </c>
      <c r="F19" s="87">
        <f>+ROUND((280/21)*D19,2)</f>
        <v>40</v>
      </c>
    </row>
    <row r="20" spans="1:6" ht="15">
      <c r="A20" s="68">
        <v>7</v>
      </c>
      <c r="B20" s="114" t="s">
        <v>678</v>
      </c>
      <c r="C20" s="115" t="s">
        <v>70</v>
      </c>
      <c r="D20" s="116">
        <f>ROUND(+E20/8,0)</f>
        <v>1</v>
      </c>
      <c r="E20" s="141">
        <v>10</v>
      </c>
      <c r="F20" s="87">
        <f>+ROUND((280/21)*D20,2)</f>
        <v>13.33</v>
      </c>
    </row>
    <row r="21" spans="1:6" ht="15">
      <c r="A21" s="68">
        <v>8</v>
      </c>
      <c r="B21" s="114" t="s">
        <v>678</v>
      </c>
      <c r="C21" s="115" t="s">
        <v>71</v>
      </c>
      <c r="D21" s="116">
        <f>ROUND(+E21/8,0)</f>
        <v>3</v>
      </c>
      <c r="E21" s="141">
        <v>26</v>
      </c>
      <c r="F21" s="87">
        <f>+ROUND((280/21)*D21,2)</f>
        <v>40</v>
      </c>
    </row>
    <row r="22" spans="1:7" ht="15">
      <c r="A22" s="32"/>
      <c r="B22" s="31" t="s">
        <v>688</v>
      </c>
      <c r="C22" s="23"/>
      <c r="D22" s="35">
        <f>SUM(D23:D26)</f>
        <v>12</v>
      </c>
      <c r="E22" s="37">
        <f>SUM(E23:E26)</f>
        <v>102</v>
      </c>
      <c r="F22" s="25">
        <f>SUM(F23:F26)</f>
        <v>159.99000000000004</v>
      </c>
      <c r="G22" s="120"/>
    </row>
    <row r="23" spans="1:7" ht="30">
      <c r="A23" s="68">
        <v>9</v>
      </c>
      <c r="B23" s="114" t="s">
        <v>678</v>
      </c>
      <c r="C23" s="115" t="s">
        <v>341</v>
      </c>
      <c r="D23" s="116">
        <f>ROUND(+E23/8,0)</f>
        <v>9</v>
      </c>
      <c r="E23" s="130">
        <v>72</v>
      </c>
      <c r="F23" s="87">
        <f>+ROUND((280/21)*D23,2)</f>
        <v>120</v>
      </c>
      <c r="G23" s="120"/>
    </row>
    <row r="24" spans="1:6" ht="15">
      <c r="A24" s="68">
        <v>10</v>
      </c>
      <c r="B24" s="114" t="s">
        <v>678</v>
      </c>
      <c r="C24" s="115" t="s">
        <v>342</v>
      </c>
      <c r="D24" s="116">
        <f>ROUND(+E24/8,0)</f>
        <v>1</v>
      </c>
      <c r="E24" s="142">
        <v>10</v>
      </c>
      <c r="F24" s="87">
        <f>+ROUND((280/21)*D24,2)</f>
        <v>13.33</v>
      </c>
    </row>
    <row r="25" spans="1:6" ht="15">
      <c r="A25" s="68">
        <v>11</v>
      </c>
      <c r="B25" s="114" t="s">
        <v>678</v>
      </c>
      <c r="C25" s="115" t="s">
        <v>343</v>
      </c>
      <c r="D25" s="116">
        <f>ROUND(+E25/8,0)</f>
        <v>1</v>
      </c>
      <c r="E25" s="142">
        <v>10</v>
      </c>
      <c r="F25" s="87">
        <f>+ROUND((280/21)*D25,2)</f>
        <v>13.33</v>
      </c>
    </row>
    <row r="26" spans="1:6" ht="15">
      <c r="A26" s="68">
        <v>12</v>
      </c>
      <c r="B26" s="114" t="s">
        <v>678</v>
      </c>
      <c r="C26" s="115" t="s">
        <v>511</v>
      </c>
      <c r="D26" s="116">
        <f>ROUND(+E26/8,0)</f>
        <v>1</v>
      </c>
      <c r="E26" s="142">
        <v>10</v>
      </c>
      <c r="F26" s="87">
        <f>+ROUND((280/21)*D26,2)</f>
        <v>13.33</v>
      </c>
    </row>
    <row r="27" spans="1:7" ht="15">
      <c r="A27" s="33"/>
      <c r="B27" s="30" t="s">
        <v>238</v>
      </c>
      <c r="C27" s="23"/>
      <c r="D27" s="37">
        <f>SUM(D28:D34)</f>
        <v>46</v>
      </c>
      <c r="E27" s="35">
        <f>SUM(E28:E34)</f>
        <v>362</v>
      </c>
      <c r="F27" s="25">
        <f>SUM(F28:F34)</f>
        <v>613.32</v>
      </c>
      <c r="G27" s="120"/>
    </row>
    <row r="28" spans="1:7" ht="15">
      <c r="A28" s="68">
        <v>13</v>
      </c>
      <c r="B28" s="114" t="s">
        <v>678</v>
      </c>
      <c r="C28" s="115" t="s">
        <v>344</v>
      </c>
      <c r="D28" s="116">
        <f>ROUND(+E28/8,0)</f>
        <v>1</v>
      </c>
      <c r="E28" s="142">
        <v>10</v>
      </c>
      <c r="F28" s="87">
        <f>+ROUND((280/21)*D28,2)</f>
        <v>13.33</v>
      </c>
      <c r="G28" s="120"/>
    </row>
    <row r="29" spans="1:6" ht="15">
      <c r="A29" s="68">
        <v>14</v>
      </c>
      <c r="B29" s="114" t="s">
        <v>678</v>
      </c>
      <c r="C29" s="115" t="s">
        <v>345</v>
      </c>
      <c r="D29" s="116">
        <f aca="true" t="shared" si="0" ref="D29:D34">ROUND(+E29/8,0)</f>
        <v>1</v>
      </c>
      <c r="E29" s="142">
        <v>10</v>
      </c>
      <c r="F29" s="87">
        <f aca="true" t="shared" si="1" ref="F29:F34">+ROUND((280/21)*D29,2)</f>
        <v>13.33</v>
      </c>
    </row>
    <row r="30" spans="1:6" ht="15">
      <c r="A30" s="68">
        <v>15</v>
      </c>
      <c r="B30" s="114" t="s">
        <v>678</v>
      </c>
      <c r="C30" s="115" t="s">
        <v>346</v>
      </c>
      <c r="D30" s="116">
        <f t="shared" si="0"/>
        <v>3</v>
      </c>
      <c r="E30" s="142">
        <v>20</v>
      </c>
      <c r="F30" s="87">
        <f t="shared" si="1"/>
        <v>40</v>
      </c>
    </row>
    <row r="31" spans="1:6" ht="30">
      <c r="A31" s="68">
        <v>16</v>
      </c>
      <c r="B31" s="114" t="s">
        <v>678</v>
      </c>
      <c r="C31" s="115" t="s">
        <v>347</v>
      </c>
      <c r="D31" s="116">
        <f t="shared" si="0"/>
        <v>4</v>
      </c>
      <c r="E31" s="142">
        <v>32</v>
      </c>
      <c r="F31" s="87">
        <f t="shared" si="1"/>
        <v>53.33</v>
      </c>
    </row>
    <row r="32" spans="1:6" ht="15">
      <c r="A32" s="68">
        <v>17</v>
      </c>
      <c r="B32" s="114" t="s">
        <v>678</v>
      </c>
      <c r="C32" s="115" t="s">
        <v>348</v>
      </c>
      <c r="D32" s="116">
        <f t="shared" si="0"/>
        <v>3</v>
      </c>
      <c r="E32" s="142">
        <v>20</v>
      </c>
      <c r="F32" s="87">
        <f t="shared" si="1"/>
        <v>40</v>
      </c>
    </row>
    <row r="33" spans="1:6" ht="15">
      <c r="A33" s="68">
        <v>18</v>
      </c>
      <c r="B33" s="114" t="s">
        <v>678</v>
      </c>
      <c r="C33" s="115" t="s">
        <v>507</v>
      </c>
      <c r="D33" s="116">
        <f t="shared" si="0"/>
        <v>1</v>
      </c>
      <c r="E33" s="142">
        <v>10</v>
      </c>
      <c r="F33" s="87">
        <f t="shared" si="1"/>
        <v>13.33</v>
      </c>
    </row>
    <row r="34" spans="1:6" ht="15.75" thickBot="1">
      <c r="A34" s="160">
        <v>19</v>
      </c>
      <c r="B34" s="161" t="s">
        <v>678</v>
      </c>
      <c r="C34" s="108" t="s">
        <v>349</v>
      </c>
      <c r="D34" s="162">
        <f t="shared" si="0"/>
        <v>33</v>
      </c>
      <c r="E34" s="301">
        <v>260</v>
      </c>
      <c r="F34" s="93">
        <f t="shared" si="1"/>
        <v>440</v>
      </c>
    </row>
    <row r="35" spans="1:6" ht="15.75" thickBot="1">
      <c r="A35" s="281"/>
      <c r="B35" s="282"/>
      <c r="C35" s="282" t="s">
        <v>373</v>
      </c>
      <c r="D35" s="283">
        <f>+D12+D16+D22+D27</f>
        <v>84</v>
      </c>
      <c r="E35" s="283">
        <f>+E12+E16+E22+E27</f>
        <v>662</v>
      </c>
      <c r="F35" s="284">
        <f>+F12+F16+F22+F27</f>
        <v>1119.96</v>
      </c>
    </row>
    <row r="37" spans="4:6" ht="15">
      <c r="D37" s="154"/>
      <c r="E37" s="154"/>
      <c r="F37" s="154"/>
    </row>
  </sheetData>
  <sheetProtection/>
  <mergeCells count="9">
    <mergeCell ref="F9:F11"/>
    <mergeCell ref="A9:A11"/>
    <mergeCell ref="B9:B11"/>
    <mergeCell ref="C9:C11"/>
    <mergeCell ref="D9:E10"/>
    <mergeCell ref="A1:F1"/>
    <mergeCell ref="A3:F3"/>
    <mergeCell ref="A5:F5"/>
    <mergeCell ref="A7:F7"/>
  </mergeCells>
  <printOptions/>
  <pageMargins left="0.7" right="0.7" top="0.75" bottom="0.75" header="0.3" footer="0.3"/>
  <pageSetup fitToHeight="1" fitToWidth="1" horizontalDpi="600" verticalDpi="600" orientation="portrait" paperSize="9" scale="75" r:id="rId1"/>
</worksheet>
</file>

<file path=xl/worksheets/sheet31.xml><?xml version="1.0" encoding="utf-8"?>
<worksheet xmlns="http://schemas.openxmlformats.org/spreadsheetml/2006/main" xmlns:r="http://schemas.openxmlformats.org/officeDocument/2006/relationships">
  <sheetPr>
    <tabColor rgb="FF7030A0"/>
  </sheetPr>
  <dimension ref="A1:F29"/>
  <sheetViews>
    <sheetView zoomScalePageLayoutView="0" workbookViewId="0" topLeftCell="A1">
      <selection activeCell="C16" sqref="C16"/>
    </sheetView>
  </sheetViews>
  <sheetFormatPr defaultColWidth="9.140625" defaultRowHeight="15"/>
  <cols>
    <col min="1" max="1" width="13.140625" style="72" customWidth="1"/>
    <col min="2" max="2" width="16.8515625" style="72" customWidth="1"/>
    <col min="3" max="3" width="56.8515625" style="72" customWidth="1"/>
    <col min="4" max="5" width="12.8515625" style="72" customWidth="1"/>
    <col min="6" max="6" width="19.7109375" style="72" customWidth="1"/>
    <col min="7"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24.75" customHeight="1">
      <c r="A7" s="553" t="s">
        <v>639</v>
      </c>
      <c r="B7" s="553"/>
      <c r="C7" s="553"/>
      <c r="D7" s="553"/>
      <c r="E7" s="553"/>
      <c r="F7" s="553"/>
    </row>
    <row r="8" ht="19.5" customHeight="1" thickBot="1"/>
    <row r="9" spans="1:6" ht="15" customHeight="1">
      <c r="A9" s="554" t="s">
        <v>323</v>
      </c>
      <c r="B9" s="556" t="s">
        <v>324</v>
      </c>
      <c r="C9" s="556" t="s">
        <v>325</v>
      </c>
      <c r="D9" s="556" t="s">
        <v>326</v>
      </c>
      <c r="E9" s="556"/>
      <c r="F9" s="540" t="s">
        <v>298</v>
      </c>
    </row>
    <row r="10" spans="1:6" ht="15">
      <c r="A10" s="555"/>
      <c r="B10" s="557"/>
      <c r="C10" s="557"/>
      <c r="D10" s="557"/>
      <c r="E10" s="557"/>
      <c r="F10" s="541"/>
    </row>
    <row r="11" spans="1:6" ht="92.25" customHeight="1">
      <c r="A11" s="555"/>
      <c r="B11" s="557"/>
      <c r="C11" s="557"/>
      <c r="D11" s="65" t="s">
        <v>92</v>
      </c>
      <c r="E11" s="65" t="s">
        <v>93</v>
      </c>
      <c r="F11" s="541"/>
    </row>
    <row r="12" spans="1:6" ht="15">
      <c r="A12" s="22"/>
      <c r="B12" s="23" t="s">
        <v>94</v>
      </c>
      <c r="C12" s="23"/>
      <c r="D12" s="37">
        <f>SUM(D13:D13)</f>
        <v>12</v>
      </c>
      <c r="E12" s="56">
        <f>SUM(E13:E13)</f>
        <v>97</v>
      </c>
      <c r="F12" s="57">
        <f>SUM(F13:F13)</f>
        <v>160</v>
      </c>
    </row>
    <row r="13" spans="1:6" ht="45">
      <c r="A13" s="63">
        <v>1</v>
      </c>
      <c r="B13" s="114" t="s">
        <v>678</v>
      </c>
      <c r="C13" s="114" t="s">
        <v>640</v>
      </c>
      <c r="D13" s="116">
        <f>ROUND(+E13/8,0)</f>
        <v>12</v>
      </c>
      <c r="E13" s="86">
        <v>97</v>
      </c>
      <c r="F13" s="87">
        <f>+ROUND((280/21)*D13,2)</f>
        <v>160</v>
      </c>
    </row>
    <row r="14" spans="1:6" ht="15">
      <c r="A14" s="22"/>
      <c r="B14" s="23" t="s">
        <v>45</v>
      </c>
      <c r="C14" s="23"/>
      <c r="D14" s="37">
        <f>SUM(D15:D17)</f>
        <v>12</v>
      </c>
      <c r="E14" s="37">
        <f>SUM(E15:E17)</f>
        <v>94</v>
      </c>
      <c r="F14" s="57">
        <f>SUM(F15:F17)</f>
        <v>160</v>
      </c>
    </row>
    <row r="15" spans="1:6" ht="60">
      <c r="A15" s="89">
        <v>2</v>
      </c>
      <c r="B15" s="114" t="s">
        <v>678</v>
      </c>
      <c r="C15" s="114" t="s">
        <v>641</v>
      </c>
      <c r="D15" s="116">
        <f>ROUND(+E15/8,0)</f>
        <v>5</v>
      </c>
      <c r="E15" s="104">
        <v>40</v>
      </c>
      <c r="F15" s="87">
        <f>+ROUND((280/21)*D15,2)</f>
        <v>66.67</v>
      </c>
    </row>
    <row r="16" spans="1:6" ht="90">
      <c r="A16" s="89">
        <v>3</v>
      </c>
      <c r="B16" s="114" t="s">
        <v>678</v>
      </c>
      <c r="C16" s="114" t="s">
        <v>642</v>
      </c>
      <c r="D16" s="116">
        <f>ROUND(+E16/8,0)</f>
        <v>4</v>
      </c>
      <c r="E16" s="104">
        <v>30</v>
      </c>
      <c r="F16" s="87">
        <f>+ROUND((280/21)*D16,2)</f>
        <v>53.33</v>
      </c>
    </row>
    <row r="17" spans="1:6" ht="60">
      <c r="A17" s="89">
        <v>4</v>
      </c>
      <c r="B17" s="114" t="s">
        <v>678</v>
      </c>
      <c r="C17" s="114" t="s">
        <v>643</v>
      </c>
      <c r="D17" s="116">
        <f>ROUND(+E17/8,0)</f>
        <v>3</v>
      </c>
      <c r="E17" s="104">
        <v>24</v>
      </c>
      <c r="F17" s="87">
        <f>+ROUND((280/21)*D17,2)</f>
        <v>40</v>
      </c>
    </row>
    <row r="18" spans="1:6" ht="15">
      <c r="A18" s="33"/>
      <c r="B18" s="30" t="s">
        <v>688</v>
      </c>
      <c r="C18" s="23"/>
      <c r="D18" s="37">
        <f>SUM(D19:D19)</f>
        <v>7</v>
      </c>
      <c r="E18" s="37">
        <f>SUM(E19:E19)</f>
        <v>52</v>
      </c>
      <c r="F18" s="57">
        <f>SUM(F19:F19)</f>
        <v>93.33</v>
      </c>
    </row>
    <row r="19" spans="1:6" ht="90">
      <c r="A19" s="89">
        <v>5</v>
      </c>
      <c r="B19" s="114" t="s">
        <v>678</v>
      </c>
      <c r="C19" s="114" t="s">
        <v>644</v>
      </c>
      <c r="D19" s="116">
        <f>ROUND(+E19/8,0)</f>
        <v>7</v>
      </c>
      <c r="E19" s="142">
        <v>52</v>
      </c>
      <c r="F19" s="87">
        <f>+ROUND((280/21)*D19,2)</f>
        <v>93.33</v>
      </c>
    </row>
    <row r="20" spans="1:6" ht="15">
      <c r="A20" s="33"/>
      <c r="B20" s="30" t="s">
        <v>238</v>
      </c>
      <c r="C20" s="23"/>
      <c r="D20" s="37">
        <f>SUM(D21:D28)</f>
        <v>9</v>
      </c>
      <c r="E20" s="37">
        <f>SUM(E21:E28)</f>
        <v>72</v>
      </c>
      <c r="F20" s="57">
        <f>SUM(F21:F28)</f>
        <v>119.97999999999999</v>
      </c>
    </row>
    <row r="21" spans="1:6" ht="15">
      <c r="A21" s="89">
        <v>6</v>
      </c>
      <c r="B21" s="114" t="s">
        <v>678</v>
      </c>
      <c r="C21" s="114" t="s">
        <v>355</v>
      </c>
      <c r="D21" s="141"/>
      <c r="E21" s="141"/>
      <c r="F21" s="87"/>
    </row>
    <row r="22" spans="1:6" ht="15">
      <c r="A22" s="89">
        <v>7</v>
      </c>
      <c r="B22" s="114" t="s">
        <v>678</v>
      </c>
      <c r="C22" s="114" t="s">
        <v>239</v>
      </c>
      <c r="D22" s="116">
        <f aca="true" t="shared" si="0" ref="D22:D28">ROUND(+E22/8,0)</f>
        <v>3</v>
      </c>
      <c r="E22" s="142">
        <v>24</v>
      </c>
      <c r="F22" s="87">
        <f aca="true" t="shared" si="1" ref="F22:F28">+ROUND((280/21)*D22,2)</f>
        <v>40</v>
      </c>
    </row>
    <row r="23" spans="1:6" ht="15">
      <c r="A23" s="89">
        <v>8</v>
      </c>
      <c r="B23" s="114" t="s">
        <v>678</v>
      </c>
      <c r="C23" s="114" t="s">
        <v>446</v>
      </c>
      <c r="D23" s="116">
        <f t="shared" si="0"/>
        <v>1</v>
      </c>
      <c r="E23" s="142">
        <v>8</v>
      </c>
      <c r="F23" s="87">
        <f t="shared" si="1"/>
        <v>13.33</v>
      </c>
    </row>
    <row r="24" spans="1:6" ht="15">
      <c r="A24" s="89">
        <v>9</v>
      </c>
      <c r="B24" s="114" t="s">
        <v>678</v>
      </c>
      <c r="C24" s="114" t="s">
        <v>240</v>
      </c>
      <c r="D24" s="116">
        <f t="shared" si="0"/>
        <v>1</v>
      </c>
      <c r="E24" s="142">
        <v>8</v>
      </c>
      <c r="F24" s="87">
        <f t="shared" si="1"/>
        <v>13.33</v>
      </c>
    </row>
    <row r="25" spans="1:6" ht="15">
      <c r="A25" s="89">
        <v>10</v>
      </c>
      <c r="B25" s="114" t="s">
        <v>678</v>
      </c>
      <c r="C25" s="114" t="s">
        <v>448</v>
      </c>
      <c r="D25" s="116">
        <f t="shared" si="0"/>
        <v>1</v>
      </c>
      <c r="E25" s="142">
        <v>8</v>
      </c>
      <c r="F25" s="87">
        <f t="shared" si="1"/>
        <v>13.33</v>
      </c>
    </row>
    <row r="26" spans="1:6" ht="15">
      <c r="A26" s="89">
        <v>11</v>
      </c>
      <c r="B26" s="114" t="s">
        <v>678</v>
      </c>
      <c r="C26" s="114" t="s">
        <v>241</v>
      </c>
      <c r="D26" s="116">
        <f t="shared" si="0"/>
        <v>1</v>
      </c>
      <c r="E26" s="142">
        <v>8</v>
      </c>
      <c r="F26" s="87">
        <f t="shared" si="1"/>
        <v>13.33</v>
      </c>
    </row>
    <row r="27" spans="1:6" ht="15">
      <c r="A27" s="89">
        <v>12</v>
      </c>
      <c r="B27" s="114" t="s">
        <v>678</v>
      </c>
      <c r="C27" s="114" t="s">
        <v>242</v>
      </c>
      <c r="D27" s="116">
        <f t="shared" si="0"/>
        <v>1</v>
      </c>
      <c r="E27" s="142">
        <v>8</v>
      </c>
      <c r="F27" s="87">
        <f t="shared" si="1"/>
        <v>13.33</v>
      </c>
    </row>
    <row r="28" spans="1:6" ht="15.75" thickBot="1">
      <c r="A28" s="89">
        <v>13</v>
      </c>
      <c r="B28" s="114" t="s">
        <v>678</v>
      </c>
      <c r="C28" s="114" t="s">
        <v>447</v>
      </c>
      <c r="D28" s="116">
        <f t="shared" si="0"/>
        <v>1</v>
      </c>
      <c r="E28" s="142">
        <v>8</v>
      </c>
      <c r="F28" s="87">
        <f t="shared" si="1"/>
        <v>13.33</v>
      </c>
    </row>
    <row r="29" spans="1:6" ht="15.75" thickBot="1">
      <c r="A29" s="281"/>
      <c r="B29" s="282"/>
      <c r="C29" s="282" t="s">
        <v>373</v>
      </c>
      <c r="D29" s="283">
        <f>+D12+D14+D18+D20</f>
        <v>40</v>
      </c>
      <c r="E29" s="283">
        <f>+E12+E14+E18+E20</f>
        <v>315</v>
      </c>
      <c r="F29" s="284">
        <f>+F12+F14+F18+F20</f>
        <v>533.31</v>
      </c>
    </row>
  </sheetData>
  <sheetProtection/>
  <mergeCells count="9">
    <mergeCell ref="A5:F5"/>
    <mergeCell ref="A1:F1"/>
    <mergeCell ref="A3:F3"/>
    <mergeCell ref="A7:F7"/>
    <mergeCell ref="A9:A11"/>
    <mergeCell ref="B9:B11"/>
    <mergeCell ref="C9:C11"/>
    <mergeCell ref="D9:E10"/>
    <mergeCell ref="F9:F11"/>
  </mergeCells>
  <printOptions/>
  <pageMargins left="1.33" right="0.7" top="0.19" bottom="0.15" header="0.18" footer="0.14"/>
  <pageSetup horizontalDpi="600" verticalDpi="600" orientation="portrait" scale="62" r:id="rId1"/>
</worksheet>
</file>

<file path=xl/worksheets/sheet32.xml><?xml version="1.0" encoding="utf-8"?>
<worksheet xmlns="http://schemas.openxmlformats.org/spreadsheetml/2006/main" xmlns:r="http://schemas.openxmlformats.org/officeDocument/2006/relationships">
  <sheetPr>
    <tabColor rgb="FFFFFF00"/>
  </sheetPr>
  <dimension ref="A1:F116"/>
  <sheetViews>
    <sheetView zoomScalePageLayoutView="0" workbookViewId="0" topLeftCell="A1">
      <selection activeCell="C10" sqref="C10:C12"/>
    </sheetView>
  </sheetViews>
  <sheetFormatPr defaultColWidth="9.140625" defaultRowHeight="15"/>
  <cols>
    <col min="1" max="1" width="12.00390625" style="72" customWidth="1"/>
    <col min="2" max="2" width="16.7109375" style="72" customWidth="1"/>
    <col min="3" max="3" width="51.7109375" style="72" customWidth="1"/>
    <col min="4" max="4" width="10.8515625" style="72" customWidth="1"/>
    <col min="5" max="5" width="13.140625" style="72" customWidth="1"/>
    <col min="6" max="6" width="20.421875" style="72" customWidth="1"/>
    <col min="7" max="16384" width="9.140625" style="72" customWidth="1"/>
  </cols>
  <sheetData>
    <row r="1" spans="1:6" s="409" customFormat="1" ht="15">
      <c r="A1" s="607" t="s">
        <v>321</v>
      </c>
      <c r="B1" s="607"/>
      <c r="C1" s="607"/>
      <c r="D1" s="607"/>
      <c r="E1" s="607"/>
      <c r="F1" s="607"/>
    </row>
    <row r="2" s="409" customFormat="1" ht="15"/>
    <row r="3" spans="1:6" ht="15" customHeight="1">
      <c r="A3" s="591" t="s">
        <v>351</v>
      </c>
      <c r="B3" s="591"/>
      <c r="C3" s="591"/>
      <c r="D3" s="591"/>
      <c r="E3" s="591"/>
      <c r="F3" s="591"/>
    </row>
    <row r="5" spans="1:6" ht="15" customHeight="1">
      <c r="A5" s="553" t="s">
        <v>322</v>
      </c>
      <c r="B5" s="553"/>
      <c r="C5" s="553"/>
      <c r="D5" s="553"/>
      <c r="E5" s="553"/>
      <c r="F5" s="553"/>
    </row>
    <row r="7" spans="1:6" ht="15">
      <c r="A7" s="566"/>
      <c r="B7" s="566"/>
      <c r="C7" s="566"/>
      <c r="D7" s="566"/>
      <c r="E7" s="566"/>
      <c r="F7" s="566"/>
    </row>
    <row r="8" spans="1:6" ht="15">
      <c r="A8" s="566" t="s">
        <v>203</v>
      </c>
      <c r="B8" s="566"/>
      <c r="C8" s="566"/>
      <c r="D8" s="566"/>
      <c r="E8" s="566"/>
      <c r="F8" s="566"/>
    </row>
    <row r="9" ht="15.75" thickBot="1"/>
    <row r="10" spans="1:6" ht="15" customHeight="1">
      <c r="A10" s="554" t="s">
        <v>323</v>
      </c>
      <c r="B10" s="556" t="s">
        <v>324</v>
      </c>
      <c r="C10" s="556" t="s">
        <v>325</v>
      </c>
      <c r="D10" s="556" t="s">
        <v>326</v>
      </c>
      <c r="E10" s="556"/>
      <c r="F10" s="540" t="s">
        <v>280</v>
      </c>
    </row>
    <row r="11" spans="1:6" ht="15">
      <c r="A11" s="555"/>
      <c r="B11" s="557"/>
      <c r="C11" s="557"/>
      <c r="D11" s="557"/>
      <c r="E11" s="557"/>
      <c r="F11" s="541"/>
    </row>
    <row r="12" spans="1:6" ht="89.25" customHeight="1" thickBot="1">
      <c r="A12" s="564"/>
      <c r="B12" s="565"/>
      <c r="C12" s="565"/>
      <c r="D12" s="64" t="s">
        <v>92</v>
      </c>
      <c r="E12" s="64" t="s">
        <v>93</v>
      </c>
      <c r="F12" s="598"/>
    </row>
    <row r="13" spans="1:6" ht="15.75" thickBot="1">
      <c r="A13" s="156"/>
      <c r="B13" s="157" t="s">
        <v>94</v>
      </c>
      <c r="C13" s="157"/>
      <c r="D13" s="307">
        <f>SUM(D14:D20)</f>
        <v>15</v>
      </c>
      <c r="E13" s="307">
        <f>SUM(E14:E20)</f>
        <v>120</v>
      </c>
      <c r="F13" s="203">
        <f>SUM(F14:F20)</f>
        <v>200.02000000000004</v>
      </c>
    </row>
    <row r="14" spans="1:6" ht="15">
      <c r="A14" s="286">
        <v>1</v>
      </c>
      <c r="B14" s="305" t="s">
        <v>204</v>
      </c>
      <c r="C14" s="305" t="s">
        <v>557</v>
      </c>
      <c r="D14" s="155">
        <f aca="true" t="shared" si="0" ref="D14:D44">ROUND(+E14/8,0)</f>
        <v>2</v>
      </c>
      <c r="E14" s="83">
        <v>16</v>
      </c>
      <c r="F14" s="84">
        <f>+ROUND((280/21)*D14,2)</f>
        <v>26.67</v>
      </c>
    </row>
    <row r="15" spans="1:6" ht="15">
      <c r="A15" s="133">
        <v>2</v>
      </c>
      <c r="B15" s="228" t="s">
        <v>204</v>
      </c>
      <c r="C15" s="123" t="s">
        <v>558</v>
      </c>
      <c r="D15" s="116">
        <f t="shared" si="0"/>
        <v>3</v>
      </c>
      <c r="E15" s="134">
        <v>24</v>
      </c>
      <c r="F15" s="87">
        <f aca="true" t="shared" si="1" ref="F15:F20">+ROUND((280/21)*D15,2)</f>
        <v>40</v>
      </c>
    </row>
    <row r="16" spans="1:6" ht="15">
      <c r="A16" s="133">
        <v>3</v>
      </c>
      <c r="B16" s="228" t="s">
        <v>204</v>
      </c>
      <c r="C16" s="228" t="s">
        <v>559</v>
      </c>
      <c r="D16" s="116">
        <f t="shared" si="0"/>
        <v>2</v>
      </c>
      <c r="E16" s="134">
        <v>16</v>
      </c>
      <c r="F16" s="87">
        <f t="shared" si="1"/>
        <v>26.67</v>
      </c>
    </row>
    <row r="17" spans="1:6" ht="15">
      <c r="A17" s="133">
        <v>4</v>
      </c>
      <c r="B17" s="228" t="s">
        <v>204</v>
      </c>
      <c r="C17" s="228" t="s">
        <v>560</v>
      </c>
      <c r="D17" s="116">
        <f t="shared" si="0"/>
        <v>2</v>
      </c>
      <c r="E17" s="134">
        <v>16</v>
      </c>
      <c r="F17" s="87">
        <f t="shared" si="1"/>
        <v>26.67</v>
      </c>
    </row>
    <row r="18" spans="1:6" ht="15">
      <c r="A18" s="133">
        <v>5</v>
      </c>
      <c r="B18" s="228" t="s">
        <v>204</v>
      </c>
      <c r="C18" s="228" t="s">
        <v>561</v>
      </c>
      <c r="D18" s="116">
        <f t="shared" si="0"/>
        <v>2</v>
      </c>
      <c r="E18" s="134">
        <v>16</v>
      </c>
      <c r="F18" s="87">
        <f t="shared" si="1"/>
        <v>26.67</v>
      </c>
    </row>
    <row r="19" spans="1:6" ht="15">
      <c r="A19" s="137">
        <v>6</v>
      </c>
      <c r="B19" s="228" t="s">
        <v>204</v>
      </c>
      <c r="C19" s="228" t="s">
        <v>562</v>
      </c>
      <c r="D19" s="116">
        <f t="shared" si="0"/>
        <v>2</v>
      </c>
      <c r="E19" s="134">
        <v>16</v>
      </c>
      <c r="F19" s="87">
        <f t="shared" si="1"/>
        <v>26.67</v>
      </c>
    </row>
    <row r="20" spans="1:6" ht="15.75" thickBot="1">
      <c r="A20" s="303">
        <v>7</v>
      </c>
      <c r="B20" s="255" t="s">
        <v>204</v>
      </c>
      <c r="C20" s="255" t="s">
        <v>563</v>
      </c>
      <c r="D20" s="162">
        <f t="shared" si="0"/>
        <v>2</v>
      </c>
      <c r="E20" s="287">
        <v>16</v>
      </c>
      <c r="F20" s="93">
        <f t="shared" si="1"/>
        <v>26.67</v>
      </c>
    </row>
    <row r="21" spans="1:6" ht="15.75" thickBot="1">
      <c r="A21" s="156"/>
      <c r="B21" s="157" t="s">
        <v>45</v>
      </c>
      <c r="C21" s="157"/>
      <c r="D21" s="307">
        <f>SUM(D22:D28)</f>
        <v>15</v>
      </c>
      <c r="E21" s="307">
        <f>SUM(E22:E28)</f>
        <v>120</v>
      </c>
      <c r="F21" s="203">
        <f>SUM(F22:F28)</f>
        <v>200</v>
      </c>
    </row>
    <row r="22" spans="1:6" ht="15">
      <c r="A22" s="308">
        <v>8</v>
      </c>
      <c r="B22" s="305" t="s">
        <v>204</v>
      </c>
      <c r="C22" s="305" t="s">
        <v>564</v>
      </c>
      <c r="D22" s="155">
        <f t="shared" si="0"/>
        <v>1</v>
      </c>
      <c r="E22" s="306">
        <v>8</v>
      </c>
      <c r="F22" s="84">
        <f>+ROUND((280/21)*D22,2)</f>
        <v>13.33</v>
      </c>
    </row>
    <row r="23" spans="1:6" ht="15">
      <c r="A23" s="302">
        <v>9</v>
      </c>
      <c r="B23" s="228" t="s">
        <v>204</v>
      </c>
      <c r="C23" s="228" t="s">
        <v>565</v>
      </c>
      <c r="D23" s="116">
        <f t="shared" si="0"/>
        <v>1</v>
      </c>
      <c r="E23" s="134">
        <v>8</v>
      </c>
      <c r="F23" s="87">
        <f aca="true" t="shared" si="2" ref="F23:F28">+ROUND((280/21)*D23,2)</f>
        <v>13.33</v>
      </c>
    </row>
    <row r="24" spans="1:6" ht="15">
      <c r="A24" s="137">
        <v>10</v>
      </c>
      <c r="B24" s="228" t="s">
        <v>204</v>
      </c>
      <c r="C24" s="228" t="s">
        <v>566</v>
      </c>
      <c r="D24" s="116">
        <f t="shared" si="0"/>
        <v>3</v>
      </c>
      <c r="E24" s="134">
        <v>24</v>
      </c>
      <c r="F24" s="87">
        <f t="shared" si="2"/>
        <v>40</v>
      </c>
    </row>
    <row r="25" spans="1:6" ht="15">
      <c r="A25" s="137">
        <v>11</v>
      </c>
      <c r="B25" s="228" t="s">
        <v>204</v>
      </c>
      <c r="C25" s="228" t="s">
        <v>567</v>
      </c>
      <c r="D25" s="116">
        <f t="shared" si="0"/>
        <v>3</v>
      </c>
      <c r="E25" s="134">
        <v>24</v>
      </c>
      <c r="F25" s="87">
        <f t="shared" si="2"/>
        <v>40</v>
      </c>
    </row>
    <row r="26" spans="1:6" ht="30">
      <c r="A26" s="137">
        <v>12</v>
      </c>
      <c r="B26" s="228" t="s">
        <v>204</v>
      </c>
      <c r="C26" s="228" t="s">
        <v>568</v>
      </c>
      <c r="D26" s="116">
        <f t="shared" si="0"/>
        <v>3</v>
      </c>
      <c r="E26" s="134">
        <v>24</v>
      </c>
      <c r="F26" s="87">
        <f t="shared" si="2"/>
        <v>40</v>
      </c>
    </row>
    <row r="27" spans="1:6" ht="30">
      <c r="A27" s="137">
        <v>13</v>
      </c>
      <c r="B27" s="228" t="s">
        <v>204</v>
      </c>
      <c r="C27" s="228" t="s">
        <v>569</v>
      </c>
      <c r="D27" s="116">
        <f t="shared" si="0"/>
        <v>2</v>
      </c>
      <c r="E27" s="134">
        <v>16</v>
      </c>
      <c r="F27" s="87">
        <f t="shared" si="2"/>
        <v>26.67</v>
      </c>
    </row>
    <row r="28" spans="1:6" ht="15.75" thickBot="1">
      <c r="A28" s="303">
        <v>14</v>
      </c>
      <c r="B28" s="255" t="s">
        <v>204</v>
      </c>
      <c r="C28" s="255" t="s">
        <v>570</v>
      </c>
      <c r="D28" s="162">
        <f t="shared" si="0"/>
        <v>2</v>
      </c>
      <c r="E28" s="287">
        <v>16</v>
      </c>
      <c r="F28" s="93">
        <f t="shared" si="2"/>
        <v>26.67</v>
      </c>
    </row>
    <row r="29" spans="1:6" ht="15.75" thickBot="1">
      <c r="A29" s="200"/>
      <c r="B29" s="196" t="s">
        <v>688</v>
      </c>
      <c r="C29" s="157"/>
      <c r="D29" s="307">
        <f>SUM(D30:D36)</f>
        <v>15</v>
      </c>
      <c r="E29" s="307">
        <f>SUM(E30:E36)</f>
        <v>120</v>
      </c>
      <c r="F29" s="203">
        <f>SUM(F30:F36)</f>
        <v>200.02000000000004</v>
      </c>
    </row>
    <row r="30" spans="1:6" ht="30">
      <c r="A30" s="304">
        <v>15</v>
      </c>
      <c r="B30" s="305" t="s">
        <v>204</v>
      </c>
      <c r="C30" s="305" t="s">
        <v>571</v>
      </c>
      <c r="D30" s="155">
        <f t="shared" si="0"/>
        <v>3</v>
      </c>
      <c r="E30" s="306">
        <v>24</v>
      </c>
      <c r="F30" s="84">
        <f>+ROUND((280/21)*D30,2)</f>
        <v>40</v>
      </c>
    </row>
    <row r="31" spans="1:6" ht="30">
      <c r="A31" s="137">
        <v>16</v>
      </c>
      <c r="B31" s="228" t="s">
        <v>204</v>
      </c>
      <c r="C31" s="228" t="s">
        <v>572</v>
      </c>
      <c r="D31" s="116">
        <f t="shared" si="0"/>
        <v>2</v>
      </c>
      <c r="E31" s="134">
        <v>16</v>
      </c>
      <c r="F31" s="87">
        <f aca="true" t="shared" si="3" ref="F31:F36">+ROUND((280/21)*D31,2)</f>
        <v>26.67</v>
      </c>
    </row>
    <row r="32" spans="1:6" ht="30">
      <c r="A32" s="137">
        <v>17</v>
      </c>
      <c r="B32" s="228" t="s">
        <v>204</v>
      </c>
      <c r="C32" s="228" t="s">
        <v>573</v>
      </c>
      <c r="D32" s="116">
        <f t="shared" si="0"/>
        <v>2</v>
      </c>
      <c r="E32" s="134">
        <v>16</v>
      </c>
      <c r="F32" s="87">
        <f t="shared" si="3"/>
        <v>26.67</v>
      </c>
    </row>
    <row r="33" spans="1:6" ht="30">
      <c r="A33" s="137">
        <v>18</v>
      </c>
      <c r="B33" s="228" t="s">
        <v>204</v>
      </c>
      <c r="C33" s="228" t="s">
        <v>574</v>
      </c>
      <c r="D33" s="116">
        <f t="shared" si="0"/>
        <v>2</v>
      </c>
      <c r="E33" s="134">
        <v>16</v>
      </c>
      <c r="F33" s="87">
        <f t="shared" si="3"/>
        <v>26.67</v>
      </c>
    </row>
    <row r="34" spans="1:6" ht="15">
      <c r="A34" s="137">
        <v>19</v>
      </c>
      <c r="B34" s="228" t="s">
        <v>204</v>
      </c>
      <c r="C34" s="228" t="s">
        <v>575</v>
      </c>
      <c r="D34" s="116">
        <f t="shared" si="0"/>
        <v>2</v>
      </c>
      <c r="E34" s="134">
        <v>16</v>
      </c>
      <c r="F34" s="87">
        <f t="shared" si="3"/>
        <v>26.67</v>
      </c>
    </row>
    <row r="35" spans="1:6" ht="15">
      <c r="A35" s="137">
        <v>20</v>
      </c>
      <c r="B35" s="228" t="s">
        <v>204</v>
      </c>
      <c r="C35" s="228" t="s">
        <v>576</v>
      </c>
      <c r="D35" s="116">
        <f t="shared" si="0"/>
        <v>2</v>
      </c>
      <c r="E35" s="134">
        <v>16</v>
      </c>
      <c r="F35" s="87">
        <f t="shared" si="3"/>
        <v>26.67</v>
      </c>
    </row>
    <row r="36" spans="1:6" ht="15.75" thickBot="1">
      <c r="A36" s="303">
        <v>21</v>
      </c>
      <c r="B36" s="255" t="s">
        <v>204</v>
      </c>
      <c r="C36" s="255" t="s">
        <v>577</v>
      </c>
      <c r="D36" s="162">
        <f t="shared" si="0"/>
        <v>2</v>
      </c>
      <c r="E36" s="287">
        <v>16</v>
      </c>
      <c r="F36" s="93">
        <f t="shared" si="3"/>
        <v>26.67</v>
      </c>
    </row>
    <row r="37" spans="1:6" ht="15.75" thickBot="1">
      <c r="A37" s="200"/>
      <c r="B37" s="196" t="s">
        <v>238</v>
      </c>
      <c r="C37" s="157"/>
      <c r="D37" s="307">
        <f>SUM(D38:D44)</f>
        <v>15</v>
      </c>
      <c r="E37" s="307">
        <f>SUM(E38:E44)</f>
        <v>120</v>
      </c>
      <c r="F37" s="203">
        <f>SUM(F38:F44)</f>
        <v>200</v>
      </c>
    </row>
    <row r="38" spans="1:6" ht="15">
      <c r="A38" s="304">
        <v>22</v>
      </c>
      <c r="B38" s="305" t="s">
        <v>204</v>
      </c>
      <c r="C38" s="305" t="s">
        <v>578</v>
      </c>
      <c r="D38" s="155">
        <f t="shared" si="0"/>
        <v>3</v>
      </c>
      <c r="E38" s="306">
        <v>24</v>
      </c>
      <c r="F38" s="84">
        <f>+ROUND((280/21)*D38,2)</f>
        <v>40</v>
      </c>
    </row>
    <row r="39" spans="1:6" ht="30">
      <c r="A39" s="137">
        <v>23</v>
      </c>
      <c r="B39" s="228" t="s">
        <v>204</v>
      </c>
      <c r="C39" s="228" t="s">
        <v>579</v>
      </c>
      <c r="D39" s="116">
        <f t="shared" si="0"/>
        <v>2</v>
      </c>
      <c r="E39" s="134">
        <v>16</v>
      </c>
      <c r="F39" s="87">
        <f aca="true" t="shared" si="4" ref="F39:F44">+ROUND((280/21)*D39,2)</f>
        <v>26.67</v>
      </c>
    </row>
    <row r="40" spans="1:6" ht="15">
      <c r="A40" s="137">
        <v>24</v>
      </c>
      <c r="B40" s="228" t="s">
        <v>204</v>
      </c>
      <c r="C40" s="228" t="s">
        <v>580</v>
      </c>
      <c r="D40" s="116">
        <f t="shared" si="0"/>
        <v>2</v>
      </c>
      <c r="E40" s="134">
        <v>16</v>
      </c>
      <c r="F40" s="87">
        <f t="shared" si="4"/>
        <v>26.67</v>
      </c>
    </row>
    <row r="41" spans="1:6" ht="15">
      <c r="A41" s="137">
        <v>25</v>
      </c>
      <c r="B41" s="228" t="s">
        <v>204</v>
      </c>
      <c r="C41" s="228" t="s">
        <v>581</v>
      </c>
      <c r="D41" s="116">
        <f t="shared" si="0"/>
        <v>1</v>
      </c>
      <c r="E41" s="134">
        <v>8</v>
      </c>
      <c r="F41" s="87">
        <f t="shared" si="4"/>
        <v>13.33</v>
      </c>
    </row>
    <row r="42" spans="1:6" ht="15">
      <c r="A42" s="137">
        <v>26</v>
      </c>
      <c r="B42" s="228" t="s">
        <v>204</v>
      </c>
      <c r="C42" s="228" t="s">
        <v>582</v>
      </c>
      <c r="D42" s="116">
        <f t="shared" si="0"/>
        <v>1</v>
      </c>
      <c r="E42" s="134">
        <v>8</v>
      </c>
      <c r="F42" s="87">
        <f t="shared" si="4"/>
        <v>13.33</v>
      </c>
    </row>
    <row r="43" spans="1:6" ht="15">
      <c r="A43" s="137">
        <v>27</v>
      </c>
      <c r="B43" s="228" t="s">
        <v>204</v>
      </c>
      <c r="C43" s="228" t="s">
        <v>583</v>
      </c>
      <c r="D43" s="116">
        <f t="shared" si="0"/>
        <v>2</v>
      </c>
      <c r="E43" s="134">
        <v>16</v>
      </c>
      <c r="F43" s="87">
        <f t="shared" si="4"/>
        <v>26.67</v>
      </c>
    </row>
    <row r="44" spans="1:6" ht="15.75" thickBot="1">
      <c r="A44" s="303">
        <v>28</v>
      </c>
      <c r="B44" s="255" t="s">
        <v>204</v>
      </c>
      <c r="C44" s="255" t="s">
        <v>584</v>
      </c>
      <c r="D44" s="162">
        <f t="shared" si="0"/>
        <v>4</v>
      </c>
      <c r="E44" s="287">
        <v>32</v>
      </c>
      <c r="F44" s="93">
        <f t="shared" si="4"/>
        <v>53.33</v>
      </c>
    </row>
    <row r="45" spans="1:6" ht="15.75" thickBot="1">
      <c r="A45" s="214"/>
      <c r="B45" s="206"/>
      <c r="C45" s="206" t="s">
        <v>373</v>
      </c>
      <c r="D45" s="182">
        <f>+D13+D21+D29+D37</f>
        <v>60</v>
      </c>
      <c r="E45" s="182">
        <f>+E13+E21+E29+E37</f>
        <v>480</v>
      </c>
      <c r="F45" s="180">
        <f>+F13+F21+F29+F37</f>
        <v>800.0400000000001</v>
      </c>
    </row>
    <row r="46" spans="4:5" ht="15">
      <c r="D46" s="434"/>
      <c r="E46" s="434"/>
    </row>
    <row r="47" spans="4:5" ht="15">
      <c r="D47" s="434"/>
      <c r="E47" s="434"/>
    </row>
    <row r="48" spans="4:5" ht="15">
      <c r="D48" s="434"/>
      <c r="E48" s="434"/>
    </row>
    <row r="49" spans="4:5" ht="15">
      <c r="D49" s="434"/>
      <c r="E49" s="434"/>
    </row>
    <row r="50" spans="4:5" ht="15">
      <c r="D50" s="434"/>
      <c r="E50" s="434"/>
    </row>
    <row r="51" spans="4:5" ht="15">
      <c r="D51" s="434"/>
      <c r="E51" s="434"/>
    </row>
    <row r="52" spans="4:5" ht="15">
      <c r="D52" s="434"/>
      <c r="E52" s="434"/>
    </row>
    <row r="53" spans="4:5" ht="15">
      <c r="D53" s="434"/>
      <c r="E53" s="434"/>
    </row>
    <row r="54" spans="4:5" ht="15">
      <c r="D54" s="434"/>
      <c r="E54" s="434"/>
    </row>
    <row r="55" spans="4:5" ht="15">
      <c r="D55" s="434"/>
      <c r="E55" s="434"/>
    </row>
    <row r="56" spans="4:5" ht="15">
      <c r="D56" s="434"/>
      <c r="E56" s="434"/>
    </row>
    <row r="57" spans="4:5" ht="15">
      <c r="D57" s="434"/>
      <c r="E57" s="434"/>
    </row>
    <row r="58" spans="4:5" ht="15">
      <c r="D58" s="434"/>
      <c r="E58" s="434"/>
    </row>
    <row r="59" spans="4:5" ht="15">
      <c r="D59" s="434"/>
      <c r="E59" s="434"/>
    </row>
    <row r="60" spans="4:5" ht="15">
      <c r="D60" s="434"/>
      <c r="E60" s="434"/>
    </row>
    <row r="61" spans="4:5" ht="15">
      <c r="D61" s="434"/>
      <c r="E61" s="434"/>
    </row>
    <row r="62" spans="4:5" ht="15">
      <c r="D62" s="434"/>
      <c r="E62" s="434"/>
    </row>
    <row r="63" spans="4:5" ht="15">
      <c r="D63" s="434"/>
      <c r="E63" s="434"/>
    </row>
    <row r="64" spans="4:5" ht="15">
      <c r="D64" s="434"/>
      <c r="E64" s="434"/>
    </row>
    <row r="65" spans="4:5" ht="15">
      <c r="D65" s="434"/>
      <c r="E65" s="434"/>
    </row>
    <row r="66" spans="4:5" ht="15">
      <c r="D66" s="434"/>
      <c r="E66" s="434"/>
    </row>
    <row r="67" spans="4:5" ht="15">
      <c r="D67" s="434"/>
      <c r="E67" s="434"/>
    </row>
    <row r="68" spans="4:5" ht="15">
      <c r="D68" s="434"/>
      <c r="E68" s="434"/>
    </row>
    <row r="69" spans="4:5" ht="15">
      <c r="D69" s="434"/>
      <c r="E69" s="434"/>
    </row>
    <row r="70" spans="4:5" ht="15">
      <c r="D70" s="434"/>
      <c r="E70" s="434"/>
    </row>
    <row r="71" spans="4:5" ht="15">
      <c r="D71" s="434"/>
      <c r="E71" s="434"/>
    </row>
    <row r="72" spans="4:5" ht="15">
      <c r="D72" s="434"/>
      <c r="E72" s="434"/>
    </row>
    <row r="73" spans="4:5" ht="15">
      <c r="D73" s="434"/>
      <c r="E73" s="434"/>
    </row>
    <row r="74" spans="4:5" ht="15">
      <c r="D74" s="434"/>
      <c r="E74" s="434"/>
    </row>
    <row r="75" spans="4:5" ht="15">
      <c r="D75" s="434"/>
      <c r="E75" s="434"/>
    </row>
    <row r="76" spans="4:5" ht="15">
      <c r="D76" s="434"/>
      <c r="E76" s="434"/>
    </row>
    <row r="77" spans="4:5" ht="15">
      <c r="D77" s="434"/>
      <c r="E77" s="434"/>
    </row>
    <row r="78" spans="4:5" ht="15">
      <c r="D78" s="434"/>
      <c r="E78" s="434"/>
    </row>
    <row r="79" spans="4:5" ht="15">
      <c r="D79" s="434"/>
      <c r="E79" s="434"/>
    </row>
    <row r="80" spans="4:5" ht="15">
      <c r="D80" s="434"/>
      <c r="E80" s="434"/>
    </row>
    <row r="81" spans="4:5" ht="15">
      <c r="D81" s="434"/>
      <c r="E81" s="434"/>
    </row>
    <row r="82" spans="4:5" ht="15">
      <c r="D82" s="434"/>
      <c r="E82" s="434"/>
    </row>
    <row r="83" spans="4:5" ht="15">
      <c r="D83" s="434"/>
      <c r="E83" s="434"/>
    </row>
    <row r="84" spans="4:5" ht="15">
      <c r="D84" s="434"/>
      <c r="E84" s="434"/>
    </row>
    <row r="85" spans="4:5" ht="15">
      <c r="D85" s="434"/>
      <c r="E85" s="434"/>
    </row>
    <row r="86" spans="4:5" ht="15">
      <c r="D86" s="434"/>
      <c r="E86" s="434"/>
    </row>
    <row r="87" spans="4:5" ht="15">
      <c r="D87" s="434"/>
      <c r="E87" s="434"/>
    </row>
    <row r="88" spans="4:5" ht="15">
      <c r="D88" s="434"/>
      <c r="E88" s="434"/>
    </row>
    <row r="89" spans="4:5" ht="15">
      <c r="D89" s="434"/>
      <c r="E89" s="434"/>
    </row>
    <row r="90" spans="4:5" ht="15">
      <c r="D90" s="434"/>
      <c r="E90" s="434"/>
    </row>
    <row r="91" spans="4:5" ht="15">
      <c r="D91" s="434"/>
      <c r="E91" s="434"/>
    </row>
    <row r="92" spans="4:5" ht="15">
      <c r="D92" s="434"/>
      <c r="E92" s="434"/>
    </row>
    <row r="93" spans="4:5" ht="15">
      <c r="D93" s="434"/>
      <c r="E93" s="434"/>
    </row>
    <row r="94" spans="4:5" ht="15">
      <c r="D94" s="434"/>
      <c r="E94" s="434"/>
    </row>
    <row r="95" spans="4:5" ht="15">
      <c r="D95" s="434"/>
      <c r="E95" s="434"/>
    </row>
    <row r="96" spans="4:5" ht="15">
      <c r="D96" s="434"/>
      <c r="E96" s="434"/>
    </row>
    <row r="97" spans="4:5" ht="15">
      <c r="D97" s="434"/>
      <c r="E97" s="434"/>
    </row>
    <row r="98" spans="4:5" ht="15">
      <c r="D98" s="434"/>
      <c r="E98" s="434"/>
    </row>
    <row r="99" spans="4:5" ht="15">
      <c r="D99" s="434"/>
      <c r="E99" s="434"/>
    </row>
    <row r="100" spans="4:5" ht="15">
      <c r="D100" s="434"/>
      <c r="E100" s="434"/>
    </row>
    <row r="101" spans="4:5" ht="15">
      <c r="D101" s="434"/>
      <c r="E101" s="434"/>
    </row>
    <row r="102" spans="4:5" ht="15">
      <c r="D102" s="434"/>
      <c r="E102" s="434"/>
    </row>
    <row r="103" spans="4:5" ht="15">
      <c r="D103" s="434"/>
      <c r="E103" s="434"/>
    </row>
    <row r="104" spans="4:5" ht="15">
      <c r="D104" s="434"/>
      <c r="E104" s="434"/>
    </row>
    <row r="105" spans="4:5" ht="15">
      <c r="D105" s="434"/>
      <c r="E105" s="434"/>
    </row>
    <row r="106" spans="4:5" ht="15">
      <c r="D106" s="434"/>
      <c r="E106" s="434"/>
    </row>
    <row r="107" spans="4:5" ht="15">
      <c r="D107" s="434"/>
      <c r="E107" s="434"/>
    </row>
    <row r="108" spans="4:5" ht="15">
      <c r="D108" s="434"/>
      <c r="E108" s="434"/>
    </row>
    <row r="109" spans="4:5" ht="15">
      <c r="D109" s="434"/>
      <c r="E109" s="434"/>
    </row>
    <row r="110" spans="4:5" ht="15">
      <c r="D110" s="434"/>
      <c r="E110" s="434"/>
    </row>
    <row r="111" spans="4:5" ht="15">
      <c r="D111" s="434"/>
      <c r="E111" s="434"/>
    </row>
    <row r="112" spans="4:5" ht="15">
      <c r="D112" s="434"/>
      <c r="E112" s="434"/>
    </row>
    <row r="113" spans="4:5" ht="15">
      <c r="D113" s="434"/>
      <c r="E113" s="434"/>
    </row>
    <row r="114" spans="4:5" ht="15">
      <c r="D114" s="434"/>
      <c r="E114" s="434"/>
    </row>
    <row r="115" spans="4:5" ht="15">
      <c r="D115" s="434"/>
      <c r="E115" s="434"/>
    </row>
    <row r="116" spans="4:5" ht="15">
      <c r="D116" s="434"/>
      <c r="E116" s="434"/>
    </row>
  </sheetData>
  <sheetProtection/>
  <mergeCells count="10">
    <mergeCell ref="A1:F1"/>
    <mergeCell ref="A3:F3"/>
    <mergeCell ref="A5:F5"/>
    <mergeCell ref="A7:F7"/>
    <mergeCell ref="A8:F8"/>
    <mergeCell ref="A10:A12"/>
    <mergeCell ref="B10:B12"/>
    <mergeCell ref="C10:C12"/>
    <mergeCell ref="D10:E11"/>
    <mergeCell ref="F10:F12"/>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rgb="FF00B0F0"/>
    <pageSetUpPr fitToPage="1"/>
  </sheetPr>
  <dimension ref="A1:J24"/>
  <sheetViews>
    <sheetView zoomScalePageLayoutView="0" workbookViewId="0" topLeftCell="A1">
      <selection activeCell="C10" sqref="C10:C12"/>
    </sheetView>
  </sheetViews>
  <sheetFormatPr defaultColWidth="9.140625" defaultRowHeight="15"/>
  <cols>
    <col min="1" max="1" width="8.28125" style="72" bestFit="1" customWidth="1"/>
    <col min="2" max="2" width="18.00390625" style="72" customWidth="1"/>
    <col min="3" max="3" width="58.00390625" style="72" customWidth="1"/>
    <col min="4" max="4" width="13.140625" style="72" customWidth="1"/>
    <col min="5" max="5" width="12.00390625" style="72" customWidth="1"/>
    <col min="6" max="6" width="20.8515625" style="72" customWidth="1"/>
    <col min="7" max="16384" width="9.140625" style="72" customWidth="1"/>
  </cols>
  <sheetData>
    <row r="1" spans="1:6" s="409" customFormat="1" ht="15">
      <c r="A1" s="629" t="s">
        <v>321</v>
      </c>
      <c r="B1" s="629"/>
      <c r="C1" s="629"/>
      <c r="D1" s="629"/>
      <c r="E1" s="629"/>
      <c r="F1" s="629"/>
    </row>
    <row r="3" spans="1:6" ht="15">
      <c r="A3" s="594" t="s">
        <v>351</v>
      </c>
      <c r="B3" s="594"/>
      <c r="C3" s="594"/>
      <c r="D3" s="594"/>
      <c r="E3" s="594"/>
      <c r="F3" s="594"/>
    </row>
    <row r="5" spans="1:6" ht="15">
      <c r="A5" s="566" t="s">
        <v>322</v>
      </c>
      <c r="B5" s="566"/>
      <c r="C5" s="566"/>
      <c r="D5" s="566"/>
      <c r="E5" s="566"/>
      <c r="F5" s="566"/>
    </row>
    <row r="8" spans="1:6" ht="15" customHeight="1">
      <c r="A8" s="591" t="s">
        <v>80</v>
      </c>
      <c r="B8" s="591"/>
      <c r="C8" s="591"/>
      <c r="D8" s="591"/>
      <c r="E8" s="591"/>
      <c r="F8" s="591"/>
    </row>
    <row r="9" ht="15.75" thickBot="1"/>
    <row r="10" spans="1:7" ht="44.25" customHeight="1">
      <c r="A10" s="585" t="s">
        <v>323</v>
      </c>
      <c r="B10" s="587" t="s">
        <v>324</v>
      </c>
      <c r="C10" s="587" t="s">
        <v>325</v>
      </c>
      <c r="D10" s="581" t="s">
        <v>326</v>
      </c>
      <c r="E10" s="582"/>
      <c r="F10" s="551" t="s">
        <v>280</v>
      </c>
      <c r="G10" s="309"/>
    </row>
    <row r="11" spans="1:6" ht="18.75" customHeight="1">
      <c r="A11" s="586"/>
      <c r="B11" s="588"/>
      <c r="C11" s="588"/>
      <c r="D11" s="583"/>
      <c r="E11" s="584"/>
      <c r="F11" s="552"/>
    </row>
    <row r="12" spans="1:6" ht="48.75" customHeight="1" thickBot="1">
      <c r="A12" s="593"/>
      <c r="B12" s="599"/>
      <c r="C12" s="599"/>
      <c r="D12" s="320" t="s">
        <v>92</v>
      </c>
      <c r="E12" s="320" t="s">
        <v>93</v>
      </c>
      <c r="F12" s="562"/>
    </row>
    <row r="13" spans="1:6" ht="15.75" thickBot="1">
      <c r="A13" s="317"/>
      <c r="B13" s="366" t="s">
        <v>94</v>
      </c>
      <c r="C13" s="318"/>
      <c r="D13" s="318"/>
      <c r="E13" s="318"/>
      <c r="F13" s="319"/>
    </row>
    <row r="14" spans="1:6" ht="15.75" thickBot="1">
      <c r="A14" s="75"/>
      <c r="B14" s="316"/>
      <c r="C14" s="157" t="s">
        <v>81</v>
      </c>
      <c r="D14" s="209">
        <f>SUM(D15:D17)</f>
        <v>17</v>
      </c>
      <c r="E14" s="209">
        <f>SUM(E15:E17)</f>
        <v>130</v>
      </c>
      <c r="F14" s="203">
        <f>SUM(F15:F17)</f>
        <v>226.65999999999997</v>
      </c>
    </row>
    <row r="15" spans="1:10" ht="15">
      <c r="A15" s="80">
        <v>1</v>
      </c>
      <c r="B15" s="82" t="s">
        <v>678</v>
      </c>
      <c r="C15" s="175" t="s">
        <v>82</v>
      </c>
      <c r="D15" s="116">
        <f aca="true" t="shared" si="0" ref="D15:D23">ROUND(+E15/8,0)</f>
        <v>4</v>
      </c>
      <c r="E15" s="312">
        <v>30</v>
      </c>
      <c r="F15" s="87">
        <f>+ROUND((280/21)*D15,2)</f>
        <v>53.33</v>
      </c>
      <c r="J15" s="310"/>
    </row>
    <row r="16" spans="1:6" ht="30">
      <c r="A16" s="63">
        <v>2</v>
      </c>
      <c r="B16" s="114" t="s">
        <v>678</v>
      </c>
      <c r="C16" s="204" t="s">
        <v>83</v>
      </c>
      <c r="D16" s="116">
        <f t="shared" si="0"/>
        <v>9</v>
      </c>
      <c r="E16" s="313">
        <v>70</v>
      </c>
      <c r="F16" s="87">
        <f>+ROUND((280/21)*D16,2)</f>
        <v>120</v>
      </c>
    </row>
    <row r="17" spans="1:6" ht="15.75" thickBot="1">
      <c r="A17" s="285">
        <v>3</v>
      </c>
      <c r="B17" s="161" t="s">
        <v>678</v>
      </c>
      <c r="C17" s="264" t="s">
        <v>84</v>
      </c>
      <c r="D17" s="162">
        <f t="shared" si="0"/>
        <v>4</v>
      </c>
      <c r="E17" s="315">
        <v>30</v>
      </c>
      <c r="F17" s="93">
        <f>+ROUND((280/21)*D17,2)</f>
        <v>53.33</v>
      </c>
    </row>
    <row r="18" spans="1:6" ht="15.75" thickBot="1">
      <c r="A18" s="75"/>
      <c r="B18" s="316"/>
      <c r="C18" s="157" t="s">
        <v>85</v>
      </c>
      <c r="D18" s="158">
        <f>SUM(D19:D23)</f>
        <v>27</v>
      </c>
      <c r="E18" s="158">
        <f>SUM(E19:E23)</f>
        <v>210</v>
      </c>
      <c r="F18" s="159">
        <f>SUM(F19:F23)</f>
        <v>360.01000000000005</v>
      </c>
    </row>
    <row r="19" spans="1:6" ht="15">
      <c r="A19" s="80">
        <v>4</v>
      </c>
      <c r="B19" s="82" t="s">
        <v>678</v>
      </c>
      <c r="C19" s="175" t="s">
        <v>86</v>
      </c>
      <c r="D19" s="155">
        <f t="shared" si="0"/>
        <v>5</v>
      </c>
      <c r="E19" s="312">
        <v>40</v>
      </c>
      <c r="F19" s="84">
        <f>+ROUND((280/21)*D19,2)</f>
        <v>66.67</v>
      </c>
    </row>
    <row r="20" spans="1:6" ht="30">
      <c r="A20" s="63">
        <v>5</v>
      </c>
      <c r="B20" s="114" t="s">
        <v>678</v>
      </c>
      <c r="C20" s="85" t="s">
        <v>87</v>
      </c>
      <c r="D20" s="116">
        <f t="shared" si="0"/>
        <v>5</v>
      </c>
      <c r="E20" s="313">
        <v>40</v>
      </c>
      <c r="F20" s="87">
        <f>+ROUND((280/21)*D20,2)</f>
        <v>66.67</v>
      </c>
    </row>
    <row r="21" spans="1:6" ht="15">
      <c r="A21" s="68">
        <v>6</v>
      </c>
      <c r="B21" s="114" t="s">
        <v>678</v>
      </c>
      <c r="C21" s="85" t="s">
        <v>88</v>
      </c>
      <c r="D21" s="116">
        <f t="shared" si="0"/>
        <v>4</v>
      </c>
      <c r="E21" s="142">
        <v>30</v>
      </c>
      <c r="F21" s="87">
        <f>+ROUND((280/21)*D21,2)</f>
        <v>53.33</v>
      </c>
    </row>
    <row r="22" spans="1:6" ht="15">
      <c r="A22" s="68">
        <v>7</v>
      </c>
      <c r="B22" s="114" t="s">
        <v>678</v>
      </c>
      <c r="C22" s="85" t="s">
        <v>372</v>
      </c>
      <c r="D22" s="116">
        <f t="shared" si="0"/>
        <v>8</v>
      </c>
      <c r="E22" s="142">
        <v>60</v>
      </c>
      <c r="F22" s="87">
        <f>+ROUND((280/21)*D22,2)</f>
        <v>106.67</v>
      </c>
    </row>
    <row r="23" spans="1:6" ht="15.75" thickBot="1">
      <c r="A23" s="160">
        <v>8</v>
      </c>
      <c r="B23" s="161" t="s">
        <v>678</v>
      </c>
      <c r="C23" s="311" t="s">
        <v>89</v>
      </c>
      <c r="D23" s="116">
        <f t="shared" si="0"/>
        <v>5</v>
      </c>
      <c r="E23" s="314">
        <v>40</v>
      </c>
      <c r="F23" s="87">
        <f>+ROUND((280/21)*D23,2)</f>
        <v>66.67</v>
      </c>
    </row>
    <row r="24" spans="1:6" ht="15.75" thickBot="1">
      <c r="A24" s="205"/>
      <c r="B24" s="206"/>
      <c r="C24" s="206" t="s">
        <v>373</v>
      </c>
      <c r="D24" s="112">
        <f>+D14+D18</f>
        <v>44</v>
      </c>
      <c r="E24" s="112">
        <f>+E14+E18</f>
        <v>340</v>
      </c>
      <c r="F24" s="113">
        <f>+F14+F18</f>
        <v>586.6700000000001</v>
      </c>
    </row>
  </sheetData>
  <sheetProtection/>
  <mergeCells count="9">
    <mergeCell ref="F10:F12"/>
    <mergeCell ref="A1:F1"/>
    <mergeCell ref="A3:F3"/>
    <mergeCell ref="A5:F5"/>
    <mergeCell ref="A10:A12"/>
    <mergeCell ref="B10:B12"/>
    <mergeCell ref="C10:C12"/>
    <mergeCell ref="D10:E11"/>
    <mergeCell ref="A8:F8"/>
  </mergeCells>
  <printOptions/>
  <pageMargins left="0.25" right="0.25" top="0.75" bottom="0.75" header="0.3" footer="0.3"/>
  <pageSetup fitToHeight="0" fitToWidth="1"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sheetPr>
    <tabColor rgb="FF7030A0"/>
    <pageSetUpPr fitToPage="1"/>
  </sheetPr>
  <dimension ref="A1:F21"/>
  <sheetViews>
    <sheetView zoomScalePageLayoutView="0" workbookViewId="0" topLeftCell="A1">
      <selection activeCell="C9" sqref="C9:C11"/>
    </sheetView>
  </sheetViews>
  <sheetFormatPr defaultColWidth="9.140625" defaultRowHeight="15"/>
  <cols>
    <col min="1" max="1" width="12.421875" style="72" customWidth="1"/>
    <col min="2" max="2" width="17.140625" style="72" customWidth="1"/>
    <col min="3" max="3" width="60.140625" style="72" customWidth="1"/>
    <col min="4" max="4" width="12.57421875" style="119" customWidth="1"/>
    <col min="5" max="5" width="11.57421875" style="119" customWidth="1"/>
    <col min="6" max="6" width="17.57421875" style="72" customWidth="1"/>
    <col min="7"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21" customHeight="1">
      <c r="A7" s="553" t="s">
        <v>645</v>
      </c>
      <c r="B7" s="553"/>
      <c r="C7" s="553"/>
      <c r="D7" s="553"/>
      <c r="E7" s="553"/>
      <c r="F7" s="553"/>
    </row>
    <row r="8" ht="21" customHeight="1" thickBot="1"/>
    <row r="9" spans="1:6" ht="15" customHeight="1">
      <c r="A9" s="554" t="s">
        <v>323</v>
      </c>
      <c r="B9" s="556" t="s">
        <v>324</v>
      </c>
      <c r="C9" s="556" t="s">
        <v>325</v>
      </c>
      <c r="D9" s="556" t="s">
        <v>326</v>
      </c>
      <c r="E9" s="556"/>
      <c r="F9" s="540" t="s">
        <v>298</v>
      </c>
    </row>
    <row r="10" spans="1:6" ht="15">
      <c r="A10" s="555"/>
      <c r="B10" s="557"/>
      <c r="C10" s="557"/>
      <c r="D10" s="557"/>
      <c r="E10" s="557"/>
      <c r="F10" s="541"/>
    </row>
    <row r="11" spans="1:6" ht="101.25" customHeight="1">
      <c r="A11" s="555"/>
      <c r="B11" s="557"/>
      <c r="C11" s="557"/>
      <c r="D11" s="65" t="s">
        <v>92</v>
      </c>
      <c r="E11" s="65" t="s">
        <v>93</v>
      </c>
      <c r="F11" s="541"/>
    </row>
    <row r="12" spans="1:6" ht="15">
      <c r="A12" s="22"/>
      <c r="B12" s="23" t="s">
        <v>94</v>
      </c>
      <c r="C12" s="23"/>
      <c r="D12" s="37">
        <f>SUM(D13:D13)</f>
        <v>10</v>
      </c>
      <c r="E12" s="37">
        <f>SUM(E13:E13)</f>
        <v>78</v>
      </c>
      <c r="F12" s="57">
        <f>SUM(F13:F13)</f>
        <v>133.33</v>
      </c>
    </row>
    <row r="13" spans="1:6" ht="93" customHeight="1">
      <c r="A13" s="63">
        <v>1</v>
      </c>
      <c r="B13" s="114" t="s">
        <v>678</v>
      </c>
      <c r="C13" s="114" t="s">
        <v>646</v>
      </c>
      <c r="D13" s="155">
        <f>ROUND(+E13/8,0)</f>
        <v>10</v>
      </c>
      <c r="E13" s="142">
        <v>78</v>
      </c>
      <c r="F13" s="87">
        <f>+ROUND((280/21)*D13,2)</f>
        <v>133.33</v>
      </c>
    </row>
    <row r="14" spans="1:6" ht="15">
      <c r="A14" s="22"/>
      <c r="B14" s="23" t="s">
        <v>45</v>
      </c>
      <c r="C14" s="23"/>
      <c r="D14" s="37">
        <f>SUM(D15:D16)</f>
        <v>8</v>
      </c>
      <c r="E14" s="37">
        <f>SUM(E15:E16)</f>
        <v>66</v>
      </c>
      <c r="F14" s="57">
        <f>SUM(F15:F16)</f>
        <v>106.67</v>
      </c>
    </row>
    <row r="15" spans="1:6" ht="87.75" customHeight="1">
      <c r="A15" s="68">
        <v>2</v>
      </c>
      <c r="B15" s="114" t="s">
        <v>678</v>
      </c>
      <c r="C15" s="114" t="s">
        <v>647</v>
      </c>
      <c r="D15" s="155">
        <f>ROUND(+E15/8,0)</f>
        <v>6</v>
      </c>
      <c r="E15" s="130">
        <v>50</v>
      </c>
      <c r="F15" s="87">
        <f>+ROUND((280/21)*D15,2)</f>
        <v>80</v>
      </c>
    </row>
    <row r="16" spans="1:6" ht="100.5" customHeight="1">
      <c r="A16" s="68">
        <v>3</v>
      </c>
      <c r="B16" s="114" t="s">
        <v>678</v>
      </c>
      <c r="C16" s="114" t="s">
        <v>648</v>
      </c>
      <c r="D16" s="155">
        <f>ROUND(+E16/8,0)</f>
        <v>2</v>
      </c>
      <c r="E16" s="142">
        <v>16</v>
      </c>
      <c r="F16" s="87">
        <f>+ROUND((280/21)*D16,2)</f>
        <v>26.67</v>
      </c>
    </row>
    <row r="17" spans="1:6" ht="15">
      <c r="A17" s="22"/>
      <c r="B17" s="23" t="s">
        <v>201</v>
      </c>
      <c r="C17" s="23"/>
      <c r="D17" s="37">
        <f>SUM(D18:D18)</f>
        <v>8</v>
      </c>
      <c r="E17" s="37">
        <f>SUM(E18:E18)</f>
        <v>60</v>
      </c>
      <c r="F17" s="57">
        <f>SUM(F18:F18)</f>
        <v>106.67</v>
      </c>
    </row>
    <row r="18" spans="1:6" ht="30">
      <c r="A18" s="68">
        <v>4</v>
      </c>
      <c r="B18" s="114" t="s">
        <v>678</v>
      </c>
      <c r="C18" s="114" t="s">
        <v>649</v>
      </c>
      <c r="D18" s="155">
        <f>ROUND(+E18/8,0)</f>
        <v>8</v>
      </c>
      <c r="E18" s="142">
        <v>60</v>
      </c>
      <c r="F18" s="87">
        <f>+ROUND((280/21)*D18,2)</f>
        <v>106.67</v>
      </c>
    </row>
    <row r="19" spans="1:6" ht="15">
      <c r="A19" s="32"/>
      <c r="B19" s="31" t="s">
        <v>299</v>
      </c>
      <c r="C19" s="23"/>
      <c r="D19" s="37">
        <f>SUM(D20:D20)</f>
        <v>10</v>
      </c>
      <c r="E19" s="37">
        <f>SUM(E20:E20)</f>
        <v>80</v>
      </c>
      <c r="F19" s="57">
        <f>SUM(F20:F20)</f>
        <v>133.33</v>
      </c>
    </row>
    <row r="20" spans="1:6" ht="60.75" thickBot="1">
      <c r="A20" s="68">
        <v>5</v>
      </c>
      <c r="B20" s="114" t="s">
        <v>678</v>
      </c>
      <c r="C20" s="114" t="s">
        <v>650</v>
      </c>
      <c r="D20" s="155">
        <f>ROUND(+E20/8,0)</f>
        <v>10</v>
      </c>
      <c r="E20" s="130">
        <v>80</v>
      </c>
      <c r="F20" s="87">
        <f>+ROUND((280/21)*D20,2)</f>
        <v>133.33</v>
      </c>
    </row>
    <row r="21" spans="1:6" ht="15.75" thickBot="1">
      <c r="A21" s="281"/>
      <c r="B21" s="282"/>
      <c r="C21" s="282" t="s">
        <v>373</v>
      </c>
      <c r="D21" s="283">
        <f>+D12+D14+D17+D19</f>
        <v>36</v>
      </c>
      <c r="E21" s="283">
        <f>+E12+E14+E17+E19</f>
        <v>284</v>
      </c>
      <c r="F21" s="284">
        <f>+F12+F14+F17+F19</f>
        <v>480</v>
      </c>
    </row>
  </sheetData>
  <sheetProtection/>
  <mergeCells count="9">
    <mergeCell ref="A1:F1"/>
    <mergeCell ref="A3:F3"/>
    <mergeCell ref="A5:F5"/>
    <mergeCell ref="A7:F7"/>
    <mergeCell ref="A9:A11"/>
    <mergeCell ref="B9:B11"/>
    <mergeCell ref="C9:C11"/>
    <mergeCell ref="D9:E10"/>
    <mergeCell ref="F9:F11"/>
  </mergeCells>
  <printOptions/>
  <pageMargins left="0.92" right="0.39" top="0.39" bottom="0.75" header="0.3" footer="0.3"/>
  <pageSetup fitToHeight="1" fitToWidth="1" horizontalDpi="600" verticalDpi="600" orientation="portrait" paperSize="9" scale="77" r:id="rId1"/>
</worksheet>
</file>

<file path=xl/worksheets/sheet35.xml><?xml version="1.0" encoding="utf-8"?>
<worksheet xmlns="http://schemas.openxmlformats.org/spreadsheetml/2006/main" xmlns:r="http://schemas.openxmlformats.org/officeDocument/2006/relationships">
  <sheetPr>
    <tabColor rgb="FFC00000"/>
  </sheetPr>
  <dimension ref="A1:F41"/>
  <sheetViews>
    <sheetView zoomScalePageLayoutView="0" workbookViewId="0" topLeftCell="A37">
      <selection activeCell="C38" sqref="C38"/>
    </sheetView>
  </sheetViews>
  <sheetFormatPr defaultColWidth="9.140625" defaultRowHeight="15"/>
  <cols>
    <col min="1" max="1" width="11.140625" style="5" bestFit="1" customWidth="1"/>
    <col min="2" max="2" width="15.57421875" style="5" customWidth="1"/>
    <col min="3" max="3" width="78.140625" style="5" customWidth="1"/>
    <col min="4" max="4" width="12.7109375" style="5" customWidth="1"/>
    <col min="5" max="5" width="11.8515625" style="5" customWidth="1"/>
    <col min="6" max="6" width="19.7109375" style="5" customWidth="1"/>
    <col min="7" max="16384" width="9.140625" style="5" customWidth="1"/>
  </cols>
  <sheetData>
    <row r="1" spans="1:6" ht="15">
      <c r="A1" s="617" t="s">
        <v>321</v>
      </c>
      <c r="B1" s="617"/>
      <c r="C1" s="617"/>
      <c r="D1" s="617"/>
      <c r="E1" s="617"/>
      <c r="F1" s="617"/>
    </row>
    <row r="3" spans="1:6" ht="15" customHeight="1">
      <c r="A3" s="618" t="s">
        <v>351</v>
      </c>
      <c r="B3" s="618"/>
      <c r="C3" s="618"/>
      <c r="D3" s="618"/>
      <c r="E3" s="618"/>
      <c r="F3" s="618"/>
    </row>
    <row r="5" spans="1:6" ht="15" customHeight="1">
      <c r="A5" s="619" t="s">
        <v>322</v>
      </c>
      <c r="B5" s="619"/>
      <c r="C5" s="619"/>
      <c r="D5" s="619"/>
      <c r="E5" s="619"/>
      <c r="F5" s="619"/>
    </row>
    <row r="7" spans="1:6" ht="15" customHeight="1">
      <c r="A7" s="619" t="s">
        <v>90</v>
      </c>
      <c r="B7" s="619"/>
      <c r="C7" s="619"/>
      <c r="D7" s="619"/>
      <c r="E7" s="619"/>
      <c r="F7" s="619"/>
    </row>
    <row r="9" spans="1:6" s="72" customFormat="1" ht="15" customHeight="1">
      <c r="A9" s="553" t="s">
        <v>408</v>
      </c>
      <c r="B9" s="553"/>
      <c r="C9" s="553"/>
      <c r="D9" s="553"/>
      <c r="E9" s="553"/>
      <c r="F9" s="553"/>
    </row>
    <row r="10" s="72" customFormat="1" ht="15.75" thickBot="1"/>
    <row r="11" spans="1:6" s="72" customFormat="1" ht="15" customHeight="1">
      <c r="A11" s="585" t="s">
        <v>323</v>
      </c>
      <c r="B11" s="587" t="s">
        <v>324</v>
      </c>
      <c r="C11" s="587" t="s">
        <v>325</v>
      </c>
      <c r="D11" s="581" t="s">
        <v>326</v>
      </c>
      <c r="E11" s="582"/>
      <c r="F11" s="551" t="s">
        <v>280</v>
      </c>
    </row>
    <row r="12" spans="1:6" s="72" customFormat="1" ht="15">
      <c r="A12" s="586"/>
      <c r="B12" s="588"/>
      <c r="C12" s="588"/>
      <c r="D12" s="583"/>
      <c r="E12" s="584"/>
      <c r="F12" s="552"/>
    </row>
    <row r="13" spans="1:6" s="72" customFormat="1" ht="91.5" customHeight="1" thickBot="1">
      <c r="A13" s="586"/>
      <c r="B13" s="588"/>
      <c r="C13" s="588"/>
      <c r="D13" s="64" t="s">
        <v>92</v>
      </c>
      <c r="E13" s="64" t="s">
        <v>93</v>
      </c>
      <c r="F13" s="552"/>
    </row>
    <row r="14" spans="1:6" s="72" customFormat="1" ht="30.75" thickBot="1">
      <c r="A14" s="194"/>
      <c r="B14" s="157" t="s">
        <v>243</v>
      </c>
      <c r="C14" s="157" t="s">
        <v>91</v>
      </c>
      <c r="D14" s="158">
        <f>SUM(D15:D16)</f>
        <v>8</v>
      </c>
      <c r="E14" s="158">
        <f>SUM(E15:E16)</f>
        <v>60</v>
      </c>
      <c r="F14" s="159">
        <f>SUM(F15:F16)</f>
        <v>106.66</v>
      </c>
    </row>
    <row r="15" spans="1:6" s="72" customFormat="1" ht="105">
      <c r="A15" s="80">
        <v>1</v>
      </c>
      <c r="B15" s="82" t="s">
        <v>678</v>
      </c>
      <c r="C15" s="82" t="s">
        <v>409</v>
      </c>
      <c r="D15" s="155">
        <f>ROUND(+E15/8,0)</f>
        <v>4</v>
      </c>
      <c r="E15" s="327">
        <v>30</v>
      </c>
      <c r="F15" s="84">
        <f>+ROUND((280/21)*D15,2)</f>
        <v>53.33</v>
      </c>
    </row>
    <row r="16" spans="1:6" s="72" customFormat="1" ht="100.5" customHeight="1" thickBot="1">
      <c r="A16" s="285">
        <v>2</v>
      </c>
      <c r="B16" s="161" t="s">
        <v>678</v>
      </c>
      <c r="C16" s="161" t="s">
        <v>410</v>
      </c>
      <c r="D16" s="162">
        <f>ROUND(+E16/8,0)</f>
        <v>4</v>
      </c>
      <c r="E16" s="162">
        <v>30</v>
      </c>
      <c r="F16" s="93">
        <f>+ROUND((280/21)*D16,2)</f>
        <v>53.33</v>
      </c>
    </row>
    <row r="17" spans="1:6" s="72" customFormat="1" ht="30.75" thickBot="1">
      <c r="A17" s="75"/>
      <c r="B17" s="157" t="s">
        <v>243</v>
      </c>
      <c r="C17" s="435" t="s">
        <v>608</v>
      </c>
      <c r="D17" s="325">
        <f>SUM(D18:D19)</f>
        <v>7.5</v>
      </c>
      <c r="E17" s="325">
        <f>SUM(E18:E19)</f>
        <v>60</v>
      </c>
      <c r="F17" s="326">
        <f>SUM(F18:F19)</f>
        <v>100</v>
      </c>
    </row>
    <row r="18" spans="1:6" s="72" customFormat="1" ht="120">
      <c r="A18" s="80">
        <v>3</v>
      </c>
      <c r="B18" s="82" t="s">
        <v>678</v>
      </c>
      <c r="C18" s="82" t="s">
        <v>177</v>
      </c>
      <c r="D18" s="155">
        <f>ROUND(+E18/8,2)</f>
        <v>3.75</v>
      </c>
      <c r="E18" s="327">
        <v>30</v>
      </c>
      <c r="F18" s="84">
        <f>+ROUND((280/21)*D18,2)</f>
        <v>50</v>
      </c>
    </row>
    <row r="19" spans="1:6" s="72" customFormat="1" ht="135.75" thickBot="1">
      <c r="A19" s="285">
        <v>4</v>
      </c>
      <c r="B19" s="161" t="s">
        <v>678</v>
      </c>
      <c r="C19" s="161" t="s">
        <v>664</v>
      </c>
      <c r="D19" s="162">
        <f>ROUND(+E19/8,2)</f>
        <v>3.75</v>
      </c>
      <c r="E19" s="162">
        <v>30</v>
      </c>
      <c r="F19" s="93">
        <f>+ROUND((280/21)*D19,2)</f>
        <v>50</v>
      </c>
    </row>
    <row r="20" spans="1:6" s="72" customFormat="1" ht="30.75" thickBot="1">
      <c r="A20" s="75"/>
      <c r="B20" s="157" t="s">
        <v>246</v>
      </c>
      <c r="C20" s="435" t="s">
        <v>300</v>
      </c>
      <c r="D20" s="325">
        <f>SUM(D21:D23)</f>
        <v>10.75</v>
      </c>
      <c r="E20" s="325">
        <f>SUM(E21:E23)</f>
        <v>86</v>
      </c>
      <c r="F20" s="326">
        <f>SUM(F21:F23)</f>
        <v>143.32999999999998</v>
      </c>
    </row>
    <row r="21" spans="1:6" s="72" customFormat="1" ht="105">
      <c r="A21" s="80">
        <v>5</v>
      </c>
      <c r="B21" s="82" t="s">
        <v>678</v>
      </c>
      <c r="C21" s="82" t="s">
        <v>665</v>
      </c>
      <c r="D21" s="155">
        <f aca="true" t="shared" si="0" ref="D21:D27">ROUND(+E21/8,2)</f>
        <v>4.75</v>
      </c>
      <c r="E21" s="327">
        <v>38</v>
      </c>
      <c r="F21" s="84">
        <f aca="true" t="shared" si="1" ref="F21:F27">+ROUND((280/21)*D21,2)</f>
        <v>63.33</v>
      </c>
    </row>
    <row r="22" spans="1:6" s="72" customFormat="1" ht="120">
      <c r="A22" s="63">
        <v>6</v>
      </c>
      <c r="B22" s="114" t="s">
        <v>678</v>
      </c>
      <c r="C22" s="82" t="s">
        <v>614</v>
      </c>
      <c r="D22" s="116">
        <f t="shared" si="0"/>
        <v>3.75</v>
      </c>
      <c r="E22" s="146">
        <v>30</v>
      </c>
      <c r="F22" s="87">
        <f t="shared" si="1"/>
        <v>50</v>
      </c>
    </row>
    <row r="23" spans="1:6" s="72" customFormat="1" ht="90.75" thickBot="1">
      <c r="A23" s="63">
        <v>7</v>
      </c>
      <c r="B23" s="114" t="s">
        <v>678</v>
      </c>
      <c r="C23" s="82" t="s">
        <v>615</v>
      </c>
      <c r="D23" s="116">
        <f t="shared" si="0"/>
        <v>2.25</v>
      </c>
      <c r="E23" s="146">
        <v>18</v>
      </c>
      <c r="F23" s="87">
        <f t="shared" si="1"/>
        <v>30</v>
      </c>
    </row>
    <row r="24" spans="1:6" s="72" customFormat="1" ht="30.75" thickBot="1">
      <c r="A24" s="75"/>
      <c r="B24" s="157" t="s">
        <v>246</v>
      </c>
      <c r="C24" s="435" t="s">
        <v>687</v>
      </c>
      <c r="D24" s="325">
        <f>SUM(D25:D25)</f>
        <v>4.25</v>
      </c>
      <c r="E24" s="325">
        <f>SUM(E25:E25)</f>
        <v>34</v>
      </c>
      <c r="F24" s="326">
        <f>SUM(F25:F25)</f>
        <v>56.67</v>
      </c>
    </row>
    <row r="25" spans="1:6" s="72" customFormat="1" ht="164.25" customHeight="1" thickBot="1">
      <c r="A25" s="197">
        <v>8</v>
      </c>
      <c r="B25" s="322" t="s">
        <v>678</v>
      </c>
      <c r="C25" s="82" t="s">
        <v>616</v>
      </c>
      <c r="D25" s="155">
        <f t="shared" si="0"/>
        <v>4.25</v>
      </c>
      <c r="E25" s="323">
        <v>34</v>
      </c>
      <c r="F25" s="87">
        <f t="shared" si="1"/>
        <v>56.67</v>
      </c>
    </row>
    <row r="26" spans="1:6" s="72" customFormat="1" ht="30.75" thickBot="1">
      <c r="A26" s="75"/>
      <c r="B26" s="157" t="s">
        <v>246</v>
      </c>
      <c r="C26" s="435" t="s">
        <v>396</v>
      </c>
      <c r="D26" s="325">
        <f>SUM(D27:D27)</f>
        <v>3.75</v>
      </c>
      <c r="E26" s="325">
        <f>SUM(E27:E27)</f>
        <v>30</v>
      </c>
      <c r="F26" s="326">
        <f>SUM(F27:F27)</f>
        <v>50</v>
      </c>
    </row>
    <row r="27" spans="1:6" s="72" customFormat="1" ht="113.25" customHeight="1" thickBot="1">
      <c r="A27" s="197">
        <v>9</v>
      </c>
      <c r="B27" s="322" t="s">
        <v>678</v>
      </c>
      <c r="C27" s="82" t="s">
        <v>666</v>
      </c>
      <c r="D27" s="155">
        <f t="shared" si="0"/>
        <v>3.75</v>
      </c>
      <c r="E27" s="323">
        <v>30</v>
      </c>
      <c r="F27" s="87">
        <f t="shared" si="1"/>
        <v>50</v>
      </c>
    </row>
    <row r="28" spans="1:6" s="72" customFormat="1" ht="30.75" thickBot="1">
      <c r="A28" s="75"/>
      <c r="B28" s="157" t="s">
        <v>688</v>
      </c>
      <c r="C28" s="435" t="s">
        <v>397</v>
      </c>
      <c r="D28" s="325">
        <f>SUM(D29:D32)</f>
        <v>9</v>
      </c>
      <c r="E28" s="325">
        <f>SUM(E29:E32)</f>
        <v>72</v>
      </c>
      <c r="F28" s="326">
        <f>SUM(F29:F32)</f>
        <v>120.01</v>
      </c>
    </row>
    <row r="29" spans="1:6" s="72" customFormat="1" ht="105">
      <c r="A29" s="68">
        <v>10</v>
      </c>
      <c r="B29" s="114" t="s">
        <v>678</v>
      </c>
      <c r="C29" s="114" t="s">
        <v>668</v>
      </c>
      <c r="D29" s="116">
        <f>ROUND(+E29/8,2)</f>
        <v>2</v>
      </c>
      <c r="E29" s="142">
        <v>16</v>
      </c>
      <c r="F29" s="87">
        <f>+ROUND((280/21)*D29,2)</f>
        <v>26.67</v>
      </c>
    </row>
    <row r="30" spans="1:6" s="72" customFormat="1" ht="105">
      <c r="A30" s="68">
        <v>11</v>
      </c>
      <c r="B30" s="114" t="s">
        <v>678</v>
      </c>
      <c r="C30" s="114" t="s">
        <v>613</v>
      </c>
      <c r="D30" s="116">
        <f>ROUND(+E30/8,2)</f>
        <v>3</v>
      </c>
      <c r="E30" s="142">
        <v>24</v>
      </c>
      <c r="F30" s="87">
        <f>+ROUND((280/21)*D30,2)</f>
        <v>40</v>
      </c>
    </row>
    <row r="31" spans="1:6" s="72" customFormat="1" ht="60">
      <c r="A31" s="68">
        <v>12</v>
      </c>
      <c r="B31" s="114" t="s">
        <v>678</v>
      </c>
      <c r="C31" s="114" t="s">
        <v>667</v>
      </c>
      <c r="D31" s="116">
        <f>ROUND(+E31/8,2)</f>
        <v>2</v>
      </c>
      <c r="E31" s="142">
        <v>16</v>
      </c>
      <c r="F31" s="87">
        <f>+ROUND((280/21)*D31,2)</f>
        <v>26.67</v>
      </c>
    </row>
    <row r="32" spans="1:6" s="72" customFormat="1" ht="49.5" customHeight="1" thickBot="1">
      <c r="A32" s="68">
        <v>13</v>
      </c>
      <c r="B32" s="114" t="s">
        <v>678</v>
      </c>
      <c r="C32" s="114" t="s">
        <v>617</v>
      </c>
      <c r="D32" s="116">
        <f>ROUND(+E32/8,2)</f>
        <v>2</v>
      </c>
      <c r="E32" s="142">
        <v>16</v>
      </c>
      <c r="F32" s="87">
        <f>+ROUND((280/21)*D32,2)</f>
        <v>26.67</v>
      </c>
    </row>
    <row r="33" spans="1:6" s="72" customFormat="1" ht="30.75" thickBot="1">
      <c r="A33" s="75"/>
      <c r="B33" s="157" t="s">
        <v>238</v>
      </c>
      <c r="C33" s="435" t="s">
        <v>438</v>
      </c>
      <c r="D33" s="325">
        <f>SUM(D34:D36)</f>
        <v>8.75</v>
      </c>
      <c r="E33" s="325">
        <f>SUM(E34:E36)</f>
        <v>70</v>
      </c>
      <c r="F33" s="326">
        <f>SUM(F34:F36)</f>
        <v>116.67</v>
      </c>
    </row>
    <row r="34" spans="1:6" s="72" customFormat="1" ht="120">
      <c r="A34" s="163">
        <v>14</v>
      </c>
      <c r="B34" s="82" t="s">
        <v>678</v>
      </c>
      <c r="C34" s="114" t="s">
        <v>618</v>
      </c>
      <c r="D34" s="155">
        <f>ROUND(+E34/8,2)</f>
        <v>4.5</v>
      </c>
      <c r="E34" s="323">
        <v>36</v>
      </c>
      <c r="F34" s="87">
        <f>+ROUND((280/21)*D34,2)</f>
        <v>60</v>
      </c>
    </row>
    <row r="35" spans="1:6" s="72" customFormat="1" ht="75">
      <c r="A35" s="68">
        <v>15</v>
      </c>
      <c r="B35" s="114" t="s">
        <v>678</v>
      </c>
      <c r="C35" s="114" t="s">
        <v>619</v>
      </c>
      <c r="D35" s="116">
        <f>ROUND(+E35/8,2)</f>
        <v>3.5</v>
      </c>
      <c r="E35" s="142">
        <v>28</v>
      </c>
      <c r="F35" s="87">
        <f>+ROUND((280/21)*D35,2)</f>
        <v>46.67</v>
      </c>
    </row>
    <row r="36" spans="1:6" s="72" customFormat="1" ht="30.75" thickBot="1">
      <c r="A36" s="68">
        <v>16</v>
      </c>
      <c r="B36" s="114" t="s">
        <v>678</v>
      </c>
      <c r="C36" s="114" t="s">
        <v>205</v>
      </c>
      <c r="D36" s="116">
        <f>ROUND(+E36/8,2)</f>
        <v>0.75</v>
      </c>
      <c r="E36" s="142">
        <v>6</v>
      </c>
      <c r="F36" s="87">
        <f>+ROUND((280/21)*D36,2)</f>
        <v>10</v>
      </c>
    </row>
    <row r="37" spans="1:6" s="72" customFormat="1" ht="54" customHeight="1" thickBot="1">
      <c r="A37" s="194"/>
      <c r="B37" s="157" t="s">
        <v>238</v>
      </c>
      <c r="C37" s="157" t="s">
        <v>206</v>
      </c>
      <c r="D37" s="158">
        <f>SUM(D38:D40)</f>
        <v>5.25</v>
      </c>
      <c r="E37" s="158">
        <f>SUM(E38:E40)</f>
        <v>42</v>
      </c>
      <c r="F37" s="159">
        <f>SUM(F38:F40)</f>
        <v>70</v>
      </c>
    </row>
    <row r="38" spans="1:6" s="72" customFormat="1" ht="180">
      <c r="A38" s="197">
        <v>17</v>
      </c>
      <c r="B38" s="322" t="s">
        <v>678</v>
      </c>
      <c r="C38" s="82" t="s">
        <v>620</v>
      </c>
      <c r="D38" s="155">
        <f>ROUND(+E38/8,2)</f>
        <v>2.25</v>
      </c>
      <c r="E38" s="323">
        <v>18</v>
      </c>
      <c r="F38" s="87">
        <f>+ROUND((280/21)*D38,2)</f>
        <v>30</v>
      </c>
    </row>
    <row r="39" spans="1:6" s="72" customFormat="1" ht="84" customHeight="1">
      <c r="A39" s="89">
        <v>18</v>
      </c>
      <c r="B39" s="121" t="s">
        <v>678</v>
      </c>
      <c r="C39" s="82" t="s">
        <v>621</v>
      </c>
      <c r="D39" s="116">
        <f>ROUND(+E39/8,2)</f>
        <v>1</v>
      </c>
      <c r="E39" s="142">
        <v>8</v>
      </c>
      <c r="F39" s="87">
        <f>+ROUND((280/21)*D39,2)</f>
        <v>13.33</v>
      </c>
    </row>
    <row r="40" spans="1:6" s="72" customFormat="1" ht="105.75" thickBot="1">
      <c r="A40" s="197">
        <v>19</v>
      </c>
      <c r="B40" s="121" t="s">
        <v>678</v>
      </c>
      <c r="C40" s="82" t="s">
        <v>622</v>
      </c>
      <c r="D40" s="116">
        <f>ROUND(+E40/8,2)</f>
        <v>2</v>
      </c>
      <c r="E40" s="142">
        <v>16</v>
      </c>
      <c r="F40" s="87">
        <f>+ROUND((280/21)*D40,2)</f>
        <v>26.67</v>
      </c>
    </row>
    <row r="41" spans="1:6" s="72" customFormat="1" ht="15.75" thickBot="1">
      <c r="A41" s="205"/>
      <c r="B41" s="206"/>
      <c r="C41" s="206" t="s">
        <v>373</v>
      </c>
      <c r="D41" s="112">
        <f>+D14+D17+D20+D24+D26+D28+D33+D37</f>
        <v>57.25</v>
      </c>
      <c r="E41" s="112">
        <f>+E14+E17+E20+E24+E26+E28+E33+E37</f>
        <v>454</v>
      </c>
      <c r="F41" s="330">
        <f>+F14+F17+F20+F24+F26+F28+F33+F37</f>
        <v>763.34</v>
      </c>
    </row>
  </sheetData>
  <sheetProtection/>
  <mergeCells count="10">
    <mergeCell ref="F11:F13"/>
    <mergeCell ref="A1:F1"/>
    <mergeCell ref="A3:F3"/>
    <mergeCell ref="A5:F5"/>
    <mergeCell ref="A7:F7"/>
    <mergeCell ref="A9:F9"/>
    <mergeCell ref="A11:A13"/>
    <mergeCell ref="B11:B13"/>
    <mergeCell ref="C11:C13"/>
    <mergeCell ref="D11:E12"/>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theme="8" tint="-0.24997000396251678"/>
    <pageSetUpPr fitToPage="1"/>
  </sheetPr>
  <dimension ref="A1:F33"/>
  <sheetViews>
    <sheetView zoomScalePageLayoutView="0" workbookViewId="0" topLeftCell="A1">
      <selection activeCell="C18" sqref="C18"/>
    </sheetView>
  </sheetViews>
  <sheetFormatPr defaultColWidth="9.140625" defaultRowHeight="15"/>
  <cols>
    <col min="1" max="1" width="12.421875" style="436" customWidth="1"/>
    <col min="2" max="2" width="16.00390625" style="72" customWidth="1"/>
    <col min="3" max="3" width="87.140625" style="72" customWidth="1"/>
    <col min="4" max="4" width="12.7109375" style="72" customWidth="1"/>
    <col min="5" max="5" width="12.421875" style="72" customWidth="1"/>
    <col min="6" max="6" width="19.7109375" style="72" customWidth="1"/>
    <col min="7" max="16384" width="9.140625" style="72" customWidth="1"/>
  </cols>
  <sheetData>
    <row r="1" spans="1:6" s="409" customFormat="1" ht="15">
      <c r="A1" s="607" t="s">
        <v>321</v>
      </c>
      <c r="B1" s="607"/>
      <c r="C1" s="607"/>
      <c r="D1" s="607"/>
      <c r="E1" s="607"/>
      <c r="F1" s="607"/>
    </row>
    <row r="2" spans="1:6" s="409" customFormat="1" ht="15">
      <c r="A2" s="18"/>
      <c r="B2" s="20"/>
      <c r="C2" s="20"/>
      <c r="D2" s="18"/>
      <c r="E2" s="18"/>
      <c r="F2" s="20"/>
    </row>
    <row r="3" spans="1:6" ht="15" customHeight="1">
      <c r="A3" s="591" t="s">
        <v>351</v>
      </c>
      <c r="B3" s="591"/>
      <c r="C3" s="591"/>
      <c r="D3" s="591"/>
      <c r="E3" s="591"/>
      <c r="F3" s="591"/>
    </row>
    <row r="4" spans="1:6" ht="15">
      <c r="A4" s="66"/>
      <c r="B4" s="71"/>
      <c r="C4" s="71"/>
      <c r="D4" s="66"/>
      <c r="E4" s="66"/>
      <c r="F4" s="71"/>
    </row>
    <row r="5" spans="1:6" ht="15" customHeight="1">
      <c r="A5" s="553" t="s">
        <v>322</v>
      </c>
      <c r="B5" s="553"/>
      <c r="C5" s="553"/>
      <c r="D5" s="553"/>
      <c r="E5" s="553"/>
      <c r="F5" s="553"/>
    </row>
    <row r="6" spans="1:6" ht="15">
      <c r="A6" s="66"/>
      <c r="B6" s="71"/>
      <c r="C6" s="71"/>
      <c r="D6" s="66"/>
      <c r="E6" s="66"/>
      <c r="F6" s="71"/>
    </row>
    <row r="7" spans="1:6" ht="15" customHeight="1">
      <c r="A7" s="553" t="s">
        <v>651</v>
      </c>
      <c r="B7" s="553"/>
      <c r="C7" s="553"/>
      <c r="D7" s="553"/>
      <c r="E7" s="553"/>
      <c r="F7" s="553"/>
    </row>
    <row r="8" spans="1:6" ht="15">
      <c r="A8" s="66"/>
      <c r="B8" s="71"/>
      <c r="C8" s="71"/>
      <c r="D8" s="66"/>
      <c r="E8" s="66"/>
      <c r="F8" s="71"/>
    </row>
    <row r="9" spans="1:6" ht="21" customHeight="1">
      <c r="A9" s="553" t="s">
        <v>651</v>
      </c>
      <c r="B9" s="553"/>
      <c r="C9" s="553"/>
      <c r="D9" s="553"/>
      <c r="E9" s="553"/>
      <c r="F9" s="553"/>
    </row>
    <row r="10" spans="1:6" ht="15.75" thickBot="1">
      <c r="A10" s="66"/>
      <c r="B10" s="71"/>
      <c r="C10" s="71"/>
      <c r="D10" s="66"/>
      <c r="E10" s="66"/>
      <c r="F10" s="71"/>
    </row>
    <row r="11" spans="1:6" ht="15" customHeight="1">
      <c r="A11" s="554" t="s">
        <v>323</v>
      </c>
      <c r="B11" s="556" t="s">
        <v>324</v>
      </c>
      <c r="C11" s="556" t="s">
        <v>325</v>
      </c>
      <c r="D11" s="556" t="s">
        <v>326</v>
      </c>
      <c r="E11" s="556"/>
      <c r="F11" s="540" t="s">
        <v>298</v>
      </c>
    </row>
    <row r="12" spans="1:6" ht="15">
      <c r="A12" s="555"/>
      <c r="B12" s="557"/>
      <c r="C12" s="557"/>
      <c r="D12" s="557"/>
      <c r="E12" s="557"/>
      <c r="F12" s="541"/>
    </row>
    <row r="13" spans="1:6" ht="87.75" customHeight="1">
      <c r="A13" s="555"/>
      <c r="B13" s="557"/>
      <c r="C13" s="557"/>
      <c r="D13" s="65" t="s">
        <v>92</v>
      </c>
      <c r="E13" s="65" t="s">
        <v>93</v>
      </c>
      <c r="F13" s="541"/>
    </row>
    <row r="14" spans="1:6" ht="15">
      <c r="A14" s="22"/>
      <c r="B14" s="23" t="s">
        <v>243</v>
      </c>
      <c r="C14" s="23"/>
      <c r="D14" s="37">
        <f>SUM(D15:D16)</f>
        <v>47</v>
      </c>
      <c r="E14" s="37">
        <f>SUM(E15:E16)</f>
        <v>375</v>
      </c>
      <c r="F14" s="57">
        <f>SUM(F15:F16)</f>
        <v>626.6700000000001</v>
      </c>
    </row>
    <row r="15" spans="1:6" ht="30">
      <c r="A15" s="63">
        <v>1</v>
      </c>
      <c r="B15" s="114" t="s">
        <v>678</v>
      </c>
      <c r="C15" s="114" t="s">
        <v>652</v>
      </c>
      <c r="D15" s="58">
        <f>ROUND(+E15/8,0)</f>
        <v>27</v>
      </c>
      <c r="E15" s="59">
        <v>213</v>
      </c>
      <c r="F15" s="87">
        <f>+ROUND((280/21)*D15,2)</f>
        <v>360</v>
      </c>
    </row>
    <row r="16" spans="1:6" ht="45">
      <c r="A16" s="63">
        <v>2</v>
      </c>
      <c r="B16" s="114" t="s">
        <v>678</v>
      </c>
      <c r="C16" s="114" t="s">
        <v>653</v>
      </c>
      <c r="D16" s="58">
        <f>ROUND(+E16/8,0)</f>
        <v>20</v>
      </c>
      <c r="E16" s="59">
        <v>162</v>
      </c>
      <c r="F16" s="87">
        <f>+ROUND((280/21)*D16,2)</f>
        <v>266.67</v>
      </c>
    </row>
    <row r="17" spans="1:6" ht="15">
      <c r="A17" s="32"/>
      <c r="B17" s="31" t="s">
        <v>246</v>
      </c>
      <c r="C17" s="23"/>
      <c r="D17" s="35">
        <f>SUM(D18:D19)</f>
        <v>57</v>
      </c>
      <c r="E17" s="60">
        <f>SUM(E18:E19)</f>
        <v>451</v>
      </c>
      <c r="F17" s="57">
        <f>SUM(F18:F19)</f>
        <v>760</v>
      </c>
    </row>
    <row r="18" spans="1:6" ht="30">
      <c r="A18" s="63">
        <v>3</v>
      </c>
      <c r="B18" s="114" t="s">
        <v>678</v>
      </c>
      <c r="C18" s="114" t="s">
        <v>654</v>
      </c>
      <c r="D18" s="58">
        <f>ROUND(+E18/8,0)</f>
        <v>30</v>
      </c>
      <c r="E18" s="59">
        <v>239</v>
      </c>
      <c r="F18" s="87">
        <f>+ROUND((280/21)*D18,2)</f>
        <v>400</v>
      </c>
    </row>
    <row r="19" spans="1:6" ht="45">
      <c r="A19" s="63">
        <v>4</v>
      </c>
      <c r="B19" s="114" t="s">
        <v>678</v>
      </c>
      <c r="C19" s="114" t="s">
        <v>655</v>
      </c>
      <c r="D19" s="58">
        <f>ROUND(+E19/8,0)</f>
        <v>27</v>
      </c>
      <c r="E19" s="59">
        <v>212</v>
      </c>
      <c r="F19" s="87">
        <f>+ROUND((280/21)*D19,2)</f>
        <v>360</v>
      </c>
    </row>
    <row r="20" spans="1:6" ht="15">
      <c r="A20" s="32"/>
      <c r="B20" s="31" t="s">
        <v>688</v>
      </c>
      <c r="C20" s="23"/>
      <c r="D20" s="60">
        <f>SUM(D21:D22)</f>
        <v>50</v>
      </c>
      <c r="E20" s="60">
        <f>SUM(E21:E22)</f>
        <v>398</v>
      </c>
      <c r="F20" s="57">
        <f>SUM(F21:F22)</f>
        <v>666.6700000000001</v>
      </c>
    </row>
    <row r="21" spans="1:6" ht="30">
      <c r="A21" s="63">
        <v>5</v>
      </c>
      <c r="B21" s="114" t="s">
        <v>678</v>
      </c>
      <c r="C21" s="114" t="s">
        <v>656</v>
      </c>
      <c r="D21" s="58">
        <f>ROUND(+E21/8,0)</f>
        <v>27</v>
      </c>
      <c r="E21" s="59">
        <v>218</v>
      </c>
      <c r="F21" s="87">
        <f>+ROUND((280/21)*D21,2)</f>
        <v>360</v>
      </c>
    </row>
    <row r="22" spans="1:6" ht="30">
      <c r="A22" s="63">
        <v>6</v>
      </c>
      <c r="B22" s="114" t="s">
        <v>678</v>
      </c>
      <c r="C22" s="114" t="s">
        <v>657</v>
      </c>
      <c r="D22" s="58">
        <f>ROUND(+E22/8,0)</f>
        <v>23</v>
      </c>
      <c r="E22" s="59">
        <v>180</v>
      </c>
      <c r="F22" s="87">
        <f>+ROUND((280/21)*D22,2)</f>
        <v>306.67</v>
      </c>
    </row>
    <row r="23" spans="1:6" ht="15">
      <c r="A23" s="32"/>
      <c r="B23" s="31" t="s">
        <v>238</v>
      </c>
      <c r="C23" s="23"/>
      <c r="D23" s="35">
        <f>SUM(D24:D28)</f>
        <v>42</v>
      </c>
      <c r="E23" s="60">
        <f>SUM(E24:E28)</f>
        <v>327</v>
      </c>
      <c r="F23" s="57">
        <f>SUM(F24:F28)</f>
        <v>560</v>
      </c>
    </row>
    <row r="24" spans="1:6" ht="15">
      <c r="A24" s="63">
        <v>7</v>
      </c>
      <c r="B24" s="114" t="s">
        <v>678</v>
      </c>
      <c r="C24" s="114" t="s">
        <v>249</v>
      </c>
      <c r="D24" s="58">
        <f>ROUND(+E24/8,0)</f>
        <v>9</v>
      </c>
      <c r="E24" s="59">
        <v>70</v>
      </c>
      <c r="F24" s="87">
        <f>+ROUND((280/21)*D24,2)</f>
        <v>120</v>
      </c>
    </row>
    <row r="25" spans="1:6" ht="15">
      <c r="A25" s="63">
        <v>8</v>
      </c>
      <c r="B25" s="114" t="s">
        <v>678</v>
      </c>
      <c r="C25" s="114" t="s">
        <v>393</v>
      </c>
      <c r="D25" s="58">
        <f>ROUND(+E25/8,0)</f>
        <v>8</v>
      </c>
      <c r="E25" s="59">
        <v>60</v>
      </c>
      <c r="F25" s="87">
        <f>+ROUND((280/21)*D25,2)</f>
        <v>106.67</v>
      </c>
    </row>
    <row r="26" spans="1:6" ht="15">
      <c r="A26" s="63">
        <v>9</v>
      </c>
      <c r="B26" s="114" t="s">
        <v>678</v>
      </c>
      <c r="C26" s="114" t="s">
        <v>356</v>
      </c>
      <c r="D26" s="58">
        <f>ROUND(+E26/8,0)</f>
        <v>7</v>
      </c>
      <c r="E26" s="59">
        <v>55</v>
      </c>
      <c r="F26" s="87">
        <f>+ROUND((280/21)*D26,2)</f>
        <v>93.33</v>
      </c>
    </row>
    <row r="27" spans="1:6" ht="15">
      <c r="A27" s="63">
        <v>10</v>
      </c>
      <c r="B27" s="114" t="s">
        <v>678</v>
      </c>
      <c r="C27" s="114" t="s">
        <v>507</v>
      </c>
      <c r="D27" s="58">
        <f>ROUND(+E27/8,0)</f>
        <v>10</v>
      </c>
      <c r="E27" s="59">
        <v>82</v>
      </c>
      <c r="F27" s="87">
        <f>+ROUND((280/21)*D27,2)</f>
        <v>133.33</v>
      </c>
    </row>
    <row r="28" spans="1:6" ht="30">
      <c r="A28" s="63">
        <v>11</v>
      </c>
      <c r="B28" s="114" t="s">
        <v>678</v>
      </c>
      <c r="C28" s="114" t="s">
        <v>394</v>
      </c>
      <c r="D28" s="58">
        <f>ROUND(+E28/8,0)</f>
        <v>8</v>
      </c>
      <c r="E28" s="59">
        <v>60</v>
      </c>
      <c r="F28" s="87">
        <f>+ROUND((280/21)*D28,2)</f>
        <v>106.67</v>
      </c>
    </row>
    <row r="29" spans="1:6" ht="15">
      <c r="A29" s="32"/>
      <c r="B29" s="31" t="s">
        <v>449</v>
      </c>
      <c r="C29" s="23"/>
      <c r="D29" s="56">
        <f>SUM(D30:D32)</f>
        <v>52</v>
      </c>
      <c r="E29" s="60">
        <f>SUM(E30:E32)</f>
        <v>416</v>
      </c>
      <c r="F29" s="57">
        <f>SUM(F30:F32)</f>
        <v>693.3399999999999</v>
      </c>
    </row>
    <row r="30" spans="1:6" ht="45">
      <c r="A30" s="63">
        <v>12</v>
      </c>
      <c r="B30" s="114" t="s">
        <v>678</v>
      </c>
      <c r="C30" s="114" t="s">
        <v>658</v>
      </c>
      <c r="D30" s="58">
        <f>ROUND(+E30/8,0)</f>
        <v>17</v>
      </c>
      <c r="E30" s="59">
        <v>138</v>
      </c>
      <c r="F30" s="87">
        <f>+ROUND((280/21)*D30,2)</f>
        <v>226.67</v>
      </c>
    </row>
    <row r="31" spans="1:6" ht="15">
      <c r="A31" s="63">
        <v>13</v>
      </c>
      <c r="B31" s="114" t="s">
        <v>678</v>
      </c>
      <c r="C31" s="114" t="s">
        <v>659</v>
      </c>
      <c r="D31" s="58">
        <f>ROUND(+E31/8,0)</f>
        <v>18</v>
      </c>
      <c r="E31" s="59">
        <v>142</v>
      </c>
      <c r="F31" s="87">
        <f>+ROUND((280/21)*D31,2)</f>
        <v>240</v>
      </c>
    </row>
    <row r="32" spans="1:6" ht="45.75" thickBot="1">
      <c r="A32" s="63">
        <v>14</v>
      </c>
      <c r="B32" s="114" t="s">
        <v>678</v>
      </c>
      <c r="C32" s="114" t="s">
        <v>660</v>
      </c>
      <c r="D32" s="58">
        <f>ROUND(+E32/8,0)</f>
        <v>17</v>
      </c>
      <c r="E32" s="59">
        <v>136</v>
      </c>
      <c r="F32" s="87">
        <f>+ROUND((280/21)*D32,2)</f>
        <v>226.67</v>
      </c>
    </row>
    <row r="33" spans="1:6" ht="15.75" thickBot="1">
      <c r="A33" s="205"/>
      <c r="B33" s="206"/>
      <c r="C33" s="206" t="s">
        <v>373</v>
      </c>
      <c r="D33" s="112">
        <f>+D14+D17+D20+D23+D29</f>
        <v>248</v>
      </c>
      <c r="E33" s="112">
        <f>+E14+E17+E20+E23+E29</f>
        <v>1967</v>
      </c>
      <c r="F33" s="330">
        <f>+F14+F17+F20+F23+F29</f>
        <v>3306.6800000000003</v>
      </c>
    </row>
  </sheetData>
  <sheetProtection/>
  <mergeCells count="10">
    <mergeCell ref="F11:F13"/>
    <mergeCell ref="A1:F1"/>
    <mergeCell ref="A3:F3"/>
    <mergeCell ref="A5:F5"/>
    <mergeCell ref="A7:F7"/>
    <mergeCell ref="A9:F9"/>
    <mergeCell ref="A11:A13"/>
    <mergeCell ref="B11:B13"/>
    <mergeCell ref="C11:C13"/>
    <mergeCell ref="D11:E12"/>
  </mergeCells>
  <printOptions/>
  <pageMargins left="0.84" right="0.42" top="0.53" bottom="0.75" header="0.3" footer="0.3"/>
  <pageSetup fitToHeight="1" fitToWidth="1" horizontalDpi="600" verticalDpi="600" orientation="portrait" paperSize="9" scale="70" r:id="rId1"/>
</worksheet>
</file>

<file path=xl/worksheets/sheet37.xml><?xml version="1.0" encoding="utf-8"?>
<worksheet xmlns="http://schemas.openxmlformats.org/spreadsheetml/2006/main" xmlns:r="http://schemas.openxmlformats.org/officeDocument/2006/relationships">
  <sheetPr>
    <tabColor theme="7"/>
    <pageSetUpPr fitToPage="1"/>
  </sheetPr>
  <dimension ref="A1:F28"/>
  <sheetViews>
    <sheetView zoomScalePageLayoutView="0" workbookViewId="0" topLeftCell="A1">
      <selection activeCell="C9" sqref="C9:C11"/>
    </sheetView>
  </sheetViews>
  <sheetFormatPr defaultColWidth="9.140625" defaultRowHeight="15"/>
  <cols>
    <col min="1" max="1" width="11.00390625" style="72" customWidth="1"/>
    <col min="2" max="2" width="17.421875" style="72" customWidth="1"/>
    <col min="3" max="3" width="69.00390625" style="72" customWidth="1"/>
    <col min="4" max="4" width="12.421875" style="72" customWidth="1"/>
    <col min="5" max="5" width="12.8515625" style="72" customWidth="1"/>
    <col min="6" max="6" width="20.28125" style="72" customWidth="1"/>
    <col min="7" max="16384" width="9.140625" style="72" customWidth="1"/>
  </cols>
  <sheetData>
    <row r="1" spans="1:6" s="409" customFormat="1" ht="15">
      <c r="A1" s="607" t="s">
        <v>321</v>
      </c>
      <c r="B1" s="607"/>
      <c r="C1" s="607"/>
      <c r="D1" s="607"/>
      <c r="E1" s="607"/>
      <c r="F1" s="607"/>
    </row>
    <row r="2" spans="1:6" s="409" customFormat="1" ht="15">
      <c r="A2" s="18"/>
      <c r="B2" s="20"/>
      <c r="C2" s="20"/>
      <c r="D2" s="18"/>
      <c r="E2" s="18"/>
      <c r="F2" s="20"/>
    </row>
    <row r="3" spans="1:6" ht="15" customHeight="1">
      <c r="A3" s="591" t="s">
        <v>351</v>
      </c>
      <c r="B3" s="591"/>
      <c r="C3" s="591"/>
      <c r="D3" s="591"/>
      <c r="E3" s="591"/>
      <c r="F3" s="591"/>
    </row>
    <row r="4" spans="1:6" ht="15">
      <c r="A4" s="66"/>
      <c r="B4" s="71"/>
      <c r="C4" s="71"/>
      <c r="D4" s="66"/>
      <c r="E4" s="66"/>
      <c r="F4" s="71"/>
    </row>
    <row r="5" spans="1:6" ht="15" customHeight="1">
      <c r="A5" s="553" t="s">
        <v>322</v>
      </c>
      <c r="B5" s="553"/>
      <c r="C5" s="553"/>
      <c r="D5" s="553"/>
      <c r="E5" s="553"/>
      <c r="F5" s="553"/>
    </row>
    <row r="6" spans="1:6" ht="15">
      <c r="A6" s="66"/>
      <c r="B6" s="71"/>
      <c r="C6" s="71"/>
      <c r="D6" s="66"/>
      <c r="E6" s="66"/>
      <c r="F6" s="71"/>
    </row>
    <row r="7" spans="1:6" ht="15" customHeight="1">
      <c r="A7" s="553" t="s">
        <v>661</v>
      </c>
      <c r="B7" s="553"/>
      <c r="C7" s="553"/>
      <c r="D7" s="553"/>
      <c r="E7" s="553"/>
      <c r="F7" s="553"/>
    </row>
    <row r="8" spans="1:6" ht="15.75" thickBot="1">
      <c r="A8" s="66"/>
      <c r="B8" s="71"/>
      <c r="C8" s="71"/>
      <c r="D8" s="66"/>
      <c r="E8" s="66"/>
      <c r="F8" s="71"/>
    </row>
    <row r="9" spans="1:6" ht="15" customHeight="1">
      <c r="A9" s="554" t="s">
        <v>323</v>
      </c>
      <c r="B9" s="556" t="s">
        <v>324</v>
      </c>
      <c r="C9" s="556" t="s">
        <v>325</v>
      </c>
      <c r="D9" s="556" t="s">
        <v>326</v>
      </c>
      <c r="E9" s="556"/>
      <c r="F9" s="540" t="s">
        <v>298</v>
      </c>
    </row>
    <row r="10" spans="1:6" ht="15">
      <c r="A10" s="555"/>
      <c r="B10" s="557"/>
      <c r="C10" s="557"/>
      <c r="D10" s="557"/>
      <c r="E10" s="557"/>
      <c r="F10" s="541"/>
    </row>
    <row r="11" spans="1:6" ht="87.75" customHeight="1">
      <c r="A11" s="555"/>
      <c r="B11" s="557"/>
      <c r="C11" s="557"/>
      <c r="D11" s="65" t="s">
        <v>92</v>
      </c>
      <c r="E11" s="65" t="s">
        <v>93</v>
      </c>
      <c r="F11" s="541"/>
    </row>
    <row r="12" spans="1:6" ht="15">
      <c r="A12" s="22"/>
      <c r="B12" s="23" t="s">
        <v>94</v>
      </c>
      <c r="C12" s="23"/>
      <c r="D12" s="37">
        <f>SUM(D13:D14)</f>
        <v>16</v>
      </c>
      <c r="E12" s="24">
        <f>SUM(E13:E14)</f>
        <v>122</v>
      </c>
      <c r="F12" s="57">
        <f>SUM(F13:F14)</f>
        <v>213.33</v>
      </c>
    </row>
    <row r="13" spans="1:6" ht="45">
      <c r="A13" s="63">
        <v>1</v>
      </c>
      <c r="B13" s="114" t="s">
        <v>678</v>
      </c>
      <c r="C13" s="114" t="s">
        <v>547</v>
      </c>
      <c r="D13" s="58">
        <f>ROUND(+E13/8,0)</f>
        <v>10</v>
      </c>
      <c r="E13" s="65">
        <v>78</v>
      </c>
      <c r="F13" s="87">
        <f>+ROUND((280/21)*D13,2)</f>
        <v>133.33</v>
      </c>
    </row>
    <row r="14" spans="1:6" ht="30">
      <c r="A14" s="63">
        <v>2</v>
      </c>
      <c r="B14" s="114" t="s">
        <v>678</v>
      </c>
      <c r="C14" s="114" t="s">
        <v>663</v>
      </c>
      <c r="D14" s="58">
        <f>ROUND(+E14/8,0)</f>
        <v>6</v>
      </c>
      <c r="E14" s="65">
        <v>44</v>
      </c>
      <c r="F14" s="87">
        <f>+ROUND((280/21)*D14,2)</f>
        <v>80</v>
      </c>
    </row>
    <row r="15" spans="1:6" ht="15">
      <c r="A15" s="22"/>
      <c r="B15" s="23" t="s">
        <v>45</v>
      </c>
      <c r="C15" s="23"/>
      <c r="D15" s="35">
        <f>SUM(D16:D20)</f>
        <v>12</v>
      </c>
      <c r="E15" s="35">
        <f>SUM(E16:E20)</f>
        <v>96</v>
      </c>
      <c r="F15" s="57">
        <f>SUM(F16:F20)</f>
        <v>160</v>
      </c>
    </row>
    <row r="16" spans="1:6" ht="15">
      <c r="A16" s="125">
        <v>3</v>
      </c>
      <c r="B16" s="114" t="s">
        <v>678</v>
      </c>
      <c r="C16" s="115" t="s">
        <v>670</v>
      </c>
      <c r="D16" s="58">
        <f>ROUND(+E16/8,0)</f>
        <v>2</v>
      </c>
      <c r="E16" s="146">
        <v>12</v>
      </c>
      <c r="F16" s="87">
        <f>+ROUND((280/21)*D16,2)</f>
        <v>26.67</v>
      </c>
    </row>
    <row r="17" spans="1:6" ht="15">
      <c r="A17" s="125">
        <v>4</v>
      </c>
      <c r="B17" s="114" t="s">
        <v>678</v>
      </c>
      <c r="C17" s="115" t="s">
        <v>671</v>
      </c>
      <c r="D17" s="58">
        <f>ROUND(+E17/8,0)</f>
        <v>1</v>
      </c>
      <c r="E17" s="141">
        <v>10</v>
      </c>
      <c r="F17" s="87">
        <f>+ROUND((280/21)*D17,2)</f>
        <v>13.33</v>
      </c>
    </row>
    <row r="18" spans="1:6" ht="15">
      <c r="A18" s="89">
        <v>5</v>
      </c>
      <c r="B18" s="114" t="s">
        <v>678</v>
      </c>
      <c r="C18" s="88" t="s">
        <v>672</v>
      </c>
      <c r="D18" s="58">
        <f>ROUND(+E18/8,0)</f>
        <v>3</v>
      </c>
      <c r="E18" s="142">
        <v>26</v>
      </c>
      <c r="F18" s="87">
        <f>+ROUND((280/21)*D18,2)</f>
        <v>40</v>
      </c>
    </row>
    <row r="19" spans="1:6" ht="15">
      <c r="A19" s="125">
        <v>6</v>
      </c>
      <c r="B19" s="114" t="s">
        <v>678</v>
      </c>
      <c r="C19" s="123" t="s">
        <v>673</v>
      </c>
      <c r="D19" s="58">
        <f>ROUND(+E19/8,0)</f>
        <v>2</v>
      </c>
      <c r="E19" s="141">
        <v>14</v>
      </c>
      <c r="F19" s="87">
        <f>+ROUND((280/21)*D19,2)</f>
        <v>26.67</v>
      </c>
    </row>
    <row r="20" spans="1:6" ht="15">
      <c r="A20" s="125">
        <v>7</v>
      </c>
      <c r="B20" s="114" t="s">
        <v>678</v>
      </c>
      <c r="C20" s="115" t="s">
        <v>674</v>
      </c>
      <c r="D20" s="58">
        <f>ROUND(+E20/8,0)</f>
        <v>4</v>
      </c>
      <c r="E20" s="141">
        <v>34</v>
      </c>
      <c r="F20" s="87">
        <f>+ROUND((280/21)*D20,2)</f>
        <v>53.33</v>
      </c>
    </row>
    <row r="21" spans="1:6" ht="15">
      <c r="A21" s="22"/>
      <c r="B21" s="23" t="s">
        <v>201</v>
      </c>
      <c r="C21" s="23"/>
      <c r="D21" s="35">
        <f>D22+D23+D24</f>
        <v>19</v>
      </c>
      <c r="E21" s="35">
        <f>SUM(E22:E24)</f>
        <v>152</v>
      </c>
      <c r="F21" s="57">
        <f>SUM(F22:F24)</f>
        <v>253.32999999999998</v>
      </c>
    </row>
    <row r="22" spans="1:6" ht="15">
      <c r="A22" s="63">
        <v>8</v>
      </c>
      <c r="B22" s="114" t="s">
        <v>678</v>
      </c>
      <c r="C22" s="115" t="s">
        <v>674</v>
      </c>
      <c r="D22" s="58">
        <f>ROUND(+E22/8,0)</f>
        <v>4</v>
      </c>
      <c r="E22" s="141">
        <v>34</v>
      </c>
      <c r="F22" s="87">
        <f>+ROUND((280/21)*D22,2)</f>
        <v>53.33</v>
      </c>
    </row>
    <row r="23" spans="1:6" ht="15">
      <c r="A23" s="125">
        <v>9</v>
      </c>
      <c r="B23" s="114" t="s">
        <v>678</v>
      </c>
      <c r="C23" s="123" t="s">
        <v>675</v>
      </c>
      <c r="D23" s="116">
        <f>ROUND(+E23/8,2)</f>
        <v>9</v>
      </c>
      <c r="E23" s="147">
        <v>72</v>
      </c>
      <c r="F23" s="87">
        <f>+ROUND((280/21)*D23,2)</f>
        <v>120</v>
      </c>
    </row>
    <row r="24" spans="1:6" ht="30.75" thickBot="1">
      <c r="A24" s="233">
        <v>10</v>
      </c>
      <c r="B24" s="234" t="s">
        <v>678</v>
      </c>
      <c r="C24" s="404" t="s">
        <v>676</v>
      </c>
      <c r="D24" s="143">
        <v>6</v>
      </c>
      <c r="E24" s="405">
        <v>46</v>
      </c>
      <c r="F24" s="144">
        <f>+ROUND((280/21)*D24,2)</f>
        <v>80</v>
      </c>
    </row>
    <row r="25" spans="1:6" ht="15.75" thickBot="1">
      <c r="A25" s="205"/>
      <c r="B25" s="206"/>
      <c r="C25" s="206" t="s">
        <v>373</v>
      </c>
      <c r="D25" s="112">
        <f>+D12+D15+D21</f>
        <v>47</v>
      </c>
      <c r="E25" s="112">
        <f>+E12+E15+E21</f>
        <v>370</v>
      </c>
      <c r="F25" s="330">
        <f>+F12+F15+F21</f>
        <v>626.6600000000001</v>
      </c>
    </row>
    <row r="26" ht="15">
      <c r="A26" s="436"/>
    </row>
    <row r="27" spans="1:6" ht="15">
      <c r="A27" s="436"/>
      <c r="D27" s="154"/>
      <c r="E27" s="154"/>
      <c r="F27" s="154"/>
    </row>
    <row r="28" ht="15">
      <c r="A28" s="436"/>
    </row>
  </sheetData>
  <sheetProtection/>
  <mergeCells count="9">
    <mergeCell ref="F9:F11"/>
    <mergeCell ref="A9:A11"/>
    <mergeCell ref="B9:B11"/>
    <mergeCell ref="C9:C11"/>
    <mergeCell ref="D9:E10"/>
    <mergeCell ref="A1:F1"/>
    <mergeCell ref="A3:F3"/>
    <mergeCell ref="A5:F5"/>
    <mergeCell ref="A7:F7"/>
  </mergeCells>
  <printOptions/>
  <pageMargins left="0.7" right="0.7" top="0.75" bottom="0.75" header="0.3" footer="0.3"/>
  <pageSetup fitToHeight="1" fitToWidth="1" horizontalDpi="600" verticalDpi="600" orientation="portrait" paperSize="9" scale="73" r:id="rId1"/>
</worksheet>
</file>

<file path=xl/worksheets/sheet38.xml><?xml version="1.0" encoding="utf-8"?>
<worksheet xmlns="http://schemas.openxmlformats.org/spreadsheetml/2006/main" xmlns:r="http://schemas.openxmlformats.org/officeDocument/2006/relationships">
  <sheetPr>
    <tabColor rgb="FF00B050"/>
  </sheetPr>
  <dimension ref="A1:I44"/>
  <sheetViews>
    <sheetView zoomScalePageLayoutView="0" workbookViewId="0" topLeftCell="A1">
      <selection activeCell="C12" sqref="C12:C14"/>
    </sheetView>
  </sheetViews>
  <sheetFormatPr defaultColWidth="9.140625" defaultRowHeight="12.75" customHeight="1"/>
  <cols>
    <col min="1" max="1" width="12.421875" style="72" customWidth="1"/>
    <col min="2" max="2" width="22.00390625" style="72" customWidth="1"/>
    <col min="3" max="3" width="80.00390625" style="72" customWidth="1"/>
    <col min="4" max="4" width="14.8515625" style="72" customWidth="1"/>
    <col min="5" max="5" width="13.57421875" style="72" customWidth="1"/>
    <col min="6" max="6" width="18.28125" style="72" customWidth="1"/>
    <col min="7" max="16384" width="9.140625" style="72" customWidth="1"/>
  </cols>
  <sheetData>
    <row r="1" spans="1:6" s="409" customFormat="1" ht="15">
      <c r="A1" s="607" t="s">
        <v>321</v>
      </c>
      <c r="B1" s="607"/>
      <c r="C1" s="607"/>
      <c r="D1" s="607"/>
      <c r="E1" s="607"/>
      <c r="F1" s="607"/>
    </row>
    <row r="2" spans="4:5" s="409" customFormat="1" ht="15">
      <c r="D2" s="433"/>
      <c r="E2" s="433"/>
    </row>
    <row r="3" spans="1:6" ht="15" customHeight="1">
      <c r="A3" s="591" t="s">
        <v>351</v>
      </c>
      <c r="B3" s="591"/>
      <c r="C3" s="591"/>
      <c r="D3" s="591"/>
      <c r="E3" s="591"/>
      <c r="F3" s="591"/>
    </row>
    <row r="4" spans="4:5" ht="15">
      <c r="D4" s="119"/>
      <c r="E4" s="119"/>
    </row>
    <row r="5" spans="1:6" ht="15" customHeight="1">
      <c r="A5" s="553" t="s">
        <v>322</v>
      </c>
      <c r="B5" s="553"/>
      <c r="C5" s="553"/>
      <c r="D5" s="553"/>
      <c r="E5" s="553"/>
      <c r="F5" s="553"/>
    </row>
    <row r="6" spans="4:5" ht="15">
      <c r="D6" s="119"/>
      <c r="E6" s="119"/>
    </row>
    <row r="7" spans="1:6" ht="15" customHeight="1">
      <c r="A7" s="542" t="s">
        <v>20</v>
      </c>
      <c r="B7" s="542"/>
      <c r="C7" s="542"/>
      <c r="D7" s="542"/>
      <c r="E7" s="542"/>
      <c r="F7" s="542"/>
    </row>
    <row r="8" spans="3:6" ht="15">
      <c r="C8" s="67"/>
      <c r="D8" s="129"/>
      <c r="E8" s="67"/>
      <c r="F8" s="128"/>
    </row>
    <row r="10" spans="1:6" ht="15" customHeight="1">
      <c r="A10" s="553" t="s">
        <v>623</v>
      </c>
      <c r="B10" s="553"/>
      <c r="C10" s="553"/>
      <c r="D10" s="553"/>
      <c r="E10" s="553"/>
      <c r="F10" s="553"/>
    </row>
    <row r="11" spans="3:6" ht="15.75" thickBot="1">
      <c r="C11" s="67"/>
      <c r="D11" s="129"/>
      <c r="E11" s="67"/>
      <c r="F11" s="128"/>
    </row>
    <row r="12" spans="1:6" ht="15" customHeight="1">
      <c r="A12" s="554" t="s">
        <v>323</v>
      </c>
      <c r="B12" s="556" t="s">
        <v>324</v>
      </c>
      <c r="C12" s="556" t="s">
        <v>325</v>
      </c>
      <c r="D12" s="556" t="s">
        <v>326</v>
      </c>
      <c r="E12" s="556"/>
      <c r="F12" s="540" t="s">
        <v>280</v>
      </c>
    </row>
    <row r="13" spans="1:6" ht="15">
      <c r="A13" s="555"/>
      <c r="B13" s="557"/>
      <c r="C13" s="557"/>
      <c r="D13" s="557"/>
      <c r="E13" s="557"/>
      <c r="F13" s="541"/>
    </row>
    <row r="14" spans="1:6" ht="80.25" customHeight="1">
      <c r="A14" s="555"/>
      <c r="B14" s="557"/>
      <c r="C14" s="557"/>
      <c r="D14" s="65" t="s">
        <v>92</v>
      </c>
      <c r="E14" s="65" t="s">
        <v>93</v>
      </c>
      <c r="F14" s="541"/>
    </row>
    <row r="15" spans="1:9" ht="36.75" customHeight="1">
      <c r="A15" s="138"/>
      <c r="B15" s="53" t="s">
        <v>94</v>
      </c>
      <c r="C15" s="332" t="s">
        <v>327</v>
      </c>
      <c r="D15" s="54">
        <f>SUM(D16:D17)</f>
        <v>4</v>
      </c>
      <c r="E15" s="294">
        <f>SUM(E16:E17)</f>
        <v>36</v>
      </c>
      <c r="F15" s="217">
        <f>SUM(F16:F17)</f>
        <v>53.34</v>
      </c>
      <c r="I15" s="154"/>
    </row>
    <row r="16" spans="1:6" ht="15">
      <c r="A16" s="137">
        <v>1</v>
      </c>
      <c r="B16" s="139" t="s">
        <v>678</v>
      </c>
      <c r="C16" s="210" t="s">
        <v>548</v>
      </c>
      <c r="D16" s="58">
        <f>ROUND(+E16/8,0)</f>
        <v>2</v>
      </c>
      <c r="E16" s="230">
        <v>19</v>
      </c>
      <c r="F16" s="106">
        <f>+ROUND((280/21)*D16,2)</f>
        <v>26.67</v>
      </c>
    </row>
    <row r="17" spans="1:6" ht="15">
      <c r="A17" s="137">
        <v>2</v>
      </c>
      <c r="B17" s="139" t="s">
        <v>678</v>
      </c>
      <c r="C17" s="438" t="s">
        <v>549</v>
      </c>
      <c r="D17" s="58">
        <f>ROUND(+E17/8,0)</f>
        <v>2</v>
      </c>
      <c r="E17" s="230">
        <v>17</v>
      </c>
      <c r="F17" s="106">
        <f>+ROUND((280/21)*D17,2)</f>
        <v>26.67</v>
      </c>
    </row>
    <row r="18" spans="1:8" ht="45">
      <c r="A18" s="138"/>
      <c r="B18" s="53" t="s">
        <v>94</v>
      </c>
      <c r="C18" s="332" t="s">
        <v>328</v>
      </c>
      <c r="D18" s="54">
        <f>SUM(D20:D24)</f>
        <v>15</v>
      </c>
      <c r="E18" s="54">
        <f>SUM(E20:E24)</f>
        <v>120</v>
      </c>
      <c r="F18" s="217">
        <f>SUM(F20:F24)</f>
        <v>200.00000000000003</v>
      </c>
      <c r="H18" s="333"/>
    </row>
    <row r="19" spans="1:8" ht="15">
      <c r="A19" s="137"/>
      <c r="B19" s="343"/>
      <c r="C19" s="344" t="s">
        <v>329</v>
      </c>
      <c r="D19" s="334"/>
      <c r="E19" s="334"/>
      <c r="F19" s="335"/>
      <c r="H19" s="333"/>
    </row>
    <row r="20" spans="1:6" ht="15">
      <c r="A20" s="137">
        <v>3</v>
      </c>
      <c r="B20" s="139" t="s">
        <v>678</v>
      </c>
      <c r="C20" s="438" t="s">
        <v>552</v>
      </c>
      <c r="D20" s="58">
        <f>ROUND(+E20/8,0)</f>
        <v>6</v>
      </c>
      <c r="E20" s="230">
        <v>49</v>
      </c>
      <c r="F20" s="106">
        <f>+ROUND((280/21)*D20,2)</f>
        <v>80</v>
      </c>
    </row>
    <row r="21" spans="1:6" ht="15">
      <c r="A21" s="137">
        <v>4</v>
      </c>
      <c r="B21" s="139" t="s">
        <v>678</v>
      </c>
      <c r="C21" s="438" t="s">
        <v>553</v>
      </c>
      <c r="D21" s="58">
        <f>ROUND(+E21/8,0)</f>
        <v>5</v>
      </c>
      <c r="E21" s="230">
        <v>40</v>
      </c>
      <c r="F21" s="106">
        <f>+ROUND((280/21)*D21,2)</f>
        <v>66.67</v>
      </c>
    </row>
    <row r="22" spans="1:6" ht="15">
      <c r="A22" s="440"/>
      <c r="B22" s="52" t="s">
        <v>45</v>
      </c>
      <c r="C22" s="441"/>
      <c r="D22" s="334"/>
      <c r="E22" s="334"/>
      <c r="F22" s="335"/>
    </row>
    <row r="23" spans="1:6" ht="15">
      <c r="A23" s="137">
        <v>5</v>
      </c>
      <c r="B23" s="139" t="s">
        <v>678</v>
      </c>
      <c r="C23" s="438" t="s">
        <v>550</v>
      </c>
      <c r="D23" s="58">
        <f>ROUND(+E23/8,0)</f>
        <v>1</v>
      </c>
      <c r="E23" s="230">
        <v>6</v>
      </c>
      <c r="F23" s="106">
        <f>+ROUND((280/21)*D23,2)</f>
        <v>13.33</v>
      </c>
    </row>
    <row r="24" spans="1:6" ht="15">
      <c r="A24" s="137">
        <v>6</v>
      </c>
      <c r="B24" s="139" t="s">
        <v>678</v>
      </c>
      <c r="C24" s="438" t="s">
        <v>551</v>
      </c>
      <c r="D24" s="58">
        <f>ROUND(+E24/8,0)</f>
        <v>3</v>
      </c>
      <c r="E24" s="230">
        <v>25</v>
      </c>
      <c r="F24" s="106">
        <f>+ROUND((280/21)*D24,2)</f>
        <v>40</v>
      </c>
    </row>
    <row r="25" spans="1:6" ht="30">
      <c r="A25" s="138"/>
      <c r="B25" s="53" t="s">
        <v>45</v>
      </c>
      <c r="C25" s="332" t="s">
        <v>388</v>
      </c>
      <c r="D25" s="54">
        <f>SUM(D26:D29)</f>
        <v>15</v>
      </c>
      <c r="E25" s="54">
        <f>SUM(E26:E29)</f>
        <v>120</v>
      </c>
      <c r="F25" s="217">
        <f>SUM(F26:F29)</f>
        <v>200</v>
      </c>
    </row>
    <row r="26" spans="1:6" ht="15">
      <c r="A26" s="137"/>
      <c r="B26" s="139"/>
      <c r="C26" s="437" t="s">
        <v>127</v>
      </c>
      <c r="D26" s="442"/>
      <c r="E26" s="443"/>
      <c r="F26" s="444"/>
    </row>
    <row r="27" spans="1:6" ht="15">
      <c r="A27" s="137">
        <v>7</v>
      </c>
      <c r="B27" s="139" t="s">
        <v>678</v>
      </c>
      <c r="C27" s="438" t="s">
        <v>554</v>
      </c>
      <c r="D27" s="58">
        <f>ROUND(+E27/8,0)</f>
        <v>1</v>
      </c>
      <c r="E27" s="230">
        <v>8</v>
      </c>
      <c r="F27" s="106">
        <f>+ROUND((280/21)*D27,2)</f>
        <v>13.33</v>
      </c>
    </row>
    <row r="28" spans="1:6" ht="15">
      <c r="A28" s="137">
        <v>8</v>
      </c>
      <c r="B28" s="139" t="s">
        <v>678</v>
      </c>
      <c r="C28" s="438" t="s">
        <v>128</v>
      </c>
      <c r="D28" s="58">
        <f>ROUND(+E28/8,0)</f>
        <v>12</v>
      </c>
      <c r="E28" s="230">
        <v>96</v>
      </c>
      <c r="F28" s="106">
        <f>+ROUND((280/21)*D28,2)</f>
        <v>160</v>
      </c>
    </row>
    <row r="29" spans="1:6" ht="15">
      <c r="A29" s="137">
        <v>9</v>
      </c>
      <c r="B29" s="139" t="s">
        <v>678</v>
      </c>
      <c r="C29" s="438" t="s">
        <v>715</v>
      </c>
      <c r="D29" s="58">
        <f>ROUND(+E29/8,0)</f>
        <v>2</v>
      </c>
      <c r="E29" s="230">
        <v>16</v>
      </c>
      <c r="F29" s="106">
        <f>+ROUND((280/21)*D29,2)</f>
        <v>26.67</v>
      </c>
    </row>
    <row r="30" spans="1:6" ht="30">
      <c r="A30" s="53"/>
      <c r="B30" s="53" t="s">
        <v>45</v>
      </c>
      <c r="C30" s="332" t="s">
        <v>122</v>
      </c>
      <c r="D30" s="54">
        <f>SUM(D31:D33)</f>
        <v>15</v>
      </c>
      <c r="E30" s="54">
        <f>SUM(E31:E33)</f>
        <v>120</v>
      </c>
      <c r="F30" s="217">
        <f>SUM(F31:F33)</f>
        <v>200</v>
      </c>
    </row>
    <row r="31" spans="1:6" ht="15">
      <c r="A31" s="137">
        <v>10</v>
      </c>
      <c r="B31" s="139" t="s">
        <v>678</v>
      </c>
      <c r="C31" s="437" t="s">
        <v>129</v>
      </c>
      <c r="D31" s="58">
        <f>ROUND(+E31/8,0)</f>
        <v>14</v>
      </c>
      <c r="E31" s="147">
        <v>112</v>
      </c>
      <c r="F31" s="106">
        <f>+ROUND((280/21)*D31,2)</f>
        <v>186.67</v>
      </c>
    </row>
    <row r="32" spans="1:6" ht="15">
      <c r="A32" s="440"/>
      <c r="B32" s="52" t="s">
        <v>201</v>
      </c>
      <c r="C32" s="441"/>
      <c r="D32" s="445"/>
      <c r="E32" s="334"/>
      <c r="F32" s="335"/>
    </row>
    <row r="33" spans="1:6" ht="15">
      <c r="A33" s="137">
        <v>11</v>
      </c>
      <c r="B33" s="139" t="s">
        <v>678</v>
      </c>
      <c r="C33" s="437" t="s">
        <v>130</v>
      </c>
      <c r="D33" s="58">
        <f>ROUND(+E33/8,0)</f>
        <v>1</v>
      </c>
      <c r="E33" s="230">
        <v>8</v>
      </c>
      <c r="F33" s="106">
        <f>+ROUND((280/21)*D33,2)</f>
        <v>13.33</v>
      </c>
    </row>
    <row r="34" spans="1:6" ht="30">
      <c r="A34" s="138">
        <v>12</v>
      </c>
      <c r="B34" s="241" t="s">
        <v>678</v>
      </c>
      <c r="C34" s="332" t="s">
        <v>145</v>
      </c>
      <c r="D34" s="447">
        <f>ROUND(+E34/8,0)</f>
        <v>5</v>
      </c>
      <c r="E34" s="294">
        <v>36</v>
      </c>
      <c r="F34" s="25">
        <f>+ROUND((280/21)*D34,2)</f>
        <v>66.67</v>
      </c>
    </row>
    <row r="35" spans="1:6" ht="30">
      <c r="A35" s="331"/>
      <c r="B35" s="53" t="s">
        <v>299</v>
      </c>
      <c r="C35" s="332" t="s">
        <v>395</v>
      </c>
      <c r="D35" s="54">
        <f>SUM(D36:D38)</f>
        <v>3</v>
      </c>
      <c r="E35" s="54">
        <f>SUM(E36:E38)</f>
        <v>24</v>
      </c>
      <c r="F35" s="446">
        <f>SUM(F36:F38)</f>
        <v>39.99</v>
      </c>
    </row>
    <row r="36" spans="1:6" ht="15">
      <c r="A36" s="137">
        <v>13</v>
      </c>
      <c r="B36" s="139" t="s">
        <v>678</v>
      </c>
      <c r="C36" s="438" t="s">
        <v>131</v>
      </c>
      <c r="D36" s="58">
        <f>ROUND(+E36/8,0)</f>
        <v>1</v>
      </c>
      <c r="E36" s="230">
        <v>11</v>
      </c>
      <c r="F36" s="106">
        <f>+ROUND((280/21)*D36,2)</f>
        <v>13.33</v>
      </c>
    </row>
    <row r="37" spans="1:6" ht="15">
      <c r="A37" s="137">
        <v>14</v>
      </c>
      <c r="B37" s="139" t="s">
        <v>678</v>
      </c>
      <c r="C37" s="438" t="s">
        <v>170</v>
      </c>
      <c r="D37" s="58">
        <f>ROUND(+E37/8,0)</f>
        <v>1</v>
      </c>
      <c r="E37" s="230">
        <v>5</v>
      </c>
      <c r="F37" s="106">
        <f>+ROUND((280/21)*D37,2)</f>
        <v>13.33</v>
      </c>
    </row>
    <row r="38" spans="1:6" ht="30">
      <c r="A38" s="137">
        <v>15</v>
      </c>
      <c r="B38" s="139" t="s">
        <v>678</v>
      </c>
      <c r="C38" s="438" t="s">
        <v>19</v>
      </c>
      <c r="D38" s="58">
        <f>ROUND(+E38/8,0)</f>
        <v>1</v>
      </c>
      <c r="E38" s="230">
        <v>8</v>
      </c>
      <c r="F38" s="106">
        <f>+ROUND((280/21)*D38,2)</f>
        <v>13.33</v>
      </c>
    </row>
    <row r="39" spans="1:6" ht="30">
      <c r="A39" s="138"/>
      <c r="B39" s="241"/>
      <c r="C39" s="332" t="s">
        <v>612</v>
      </c>
      <c r="D39" s="54">
        <f>SUM(D40:D42)</f>
        <v>12</v>
      </c>
      <c r="E39" s="54">
        <f>SUM(E40:E42)</f>
        <v>84</v>
      </c>
      <c r="F39" s="217">
        <f>SUM(F40:F42)</f>
        <v>160</v>
      </c>
    </row>
    <row r="40" spans="1:6" ht="15">
      <c r="A40" s="137">
        <v>16</v>
      </c>
      <c r="B40" s="139" t="s">
        <v>678</v>
      </c>
      <c r="C40" s="437" t="s">
        <v>132</v>
      </c>
      <c r="D40" s="58">
        <f>ROUND(+E40/8,0)+1</f>
        <v>7</v>
      </c>
      <c r="E40" s="292">
        <v>44</v>
      </c>
      <c r="F40" s="106">
        <f>+ROUND((280/21)*D40,2)</f>
        <v>93.33</v>
      </c>
    </row>
    <row r="41" spans="1:6" ht="15">
      <c r="A41" s="137"/>
      <c r="B41" s="139"/>
      <c r="C41" s="438" t="s">
        <v>134</v>
      </c>
      <c r="D41" s="58"/>
      <c r="E41" s="230"/>
      <c r="F41" s="106"/>
    </row>
    <row r="42" spans="1:6" ht="49.5" customHeight="1">
      <c r="A42" s="137">
        <v>16</v>
      </c>
      <c r="B42" s="139" t="s">
        <v>678</v>
      </c>
      <c r="C42" s="437" t="s">
        <v>133</v>
      </c>
      <c r="D42" s="58">
        <f>ROUND(+E42/8,0)</f>
        <v>5</v>
      </c>
      <c r="E42" s="230">
        <v>40</v>
      </c>
      <c r="F42" s="106">
        <f>+ROUND((280/21)*D42,2)</f>
        <v>66.67</v>
      </c>
    </row>
    <row r="43" spans="1:6" ht="33.75" customHeight="1" thickBot="1">
      <c r="A43" s="138">
        <v>17</v>
      </c>
      <c r="B43" s="241"/>
      <c r="C43" s="332" t="s">
        <v>611</v>
      </c>
      <c r="D43" s="447">
        <f>ROUND(+E43/8,0)+1</f>
        <v>6</v>
      </c>
      <c r="E43" s="294">
        <v>36</v>
      </c>
      <c r="F43" s="25">
        <f>+ROUND((280/21)*D43,2)</f>
        <v>80</v>
      </c>
    </row>
    <row r="44" spans="1:6" ht="15.75" thickBot="1">
      <c r="A44" s="205"/>
      <c r="B44" s="206"/>
      <c r="C44" s="206" t="s">
        <v>373</v>
      </c>
      <c r="D44" s="112">
        <f>+D15+D18+D22+D25+D30+D34+D35+D39+D43</f>
        <v>75</v>
      </c>
      <c r="E44" s="112">
        <f>+E15+E18+E22+E25+E30+E34+E35+E39+E43</f>
        <v>576</v>
      </c>
      <c r="F44" s="330">
        <f>+F15+F18+F22+F25+F30+F34+F35+F39+F43</f>
        <v>1000</v>
      </c>
    </row>
  </sheetData>
  <sheetProtection/>
  <mergeCells count="10">
    <mergeCell ref="A1:F1"/>
    <mergeCell ref="A3:F3"/>
    <mergeCell ref="A5:F5"/>
    <mergeCell ref="A7:F7"/>
    <mergeCell ref="F12:F14"/>
    <mergeCell ref="A12:A14"/>
    <mergeCell ref="B12:B14"/>
    <mergeCell ref="C12:C14"/>
    <mergeCell ref="D12:E13"/>
    <mergeCell ref="A10:F10"/>
  </mergeCells>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rgb="FFFF0000"/>
    <pageSetUpPr fitToPage="1"/>
  </sheetPr>
  <dimension ref="A1:F54"/>
  <sheetViews>
    <sheetView zoomScalePageLayoutView="0" workbookViewId="0" topLeftCell="A37">
      <selection activeCell="C15" sqref="C15"/>
    </sheetView>
  </sheetViews>
  <sheetFormatPr defaultColWidth="9.140625" defaultRowHeight="15"/>
  <cols>
    <col min="1" max="1" width="11.00390625" style="72" bestFit="1" customWidth="1"/>
    <col min="2" max="2" width="17.140625" style="72" customWidth="1"/>
    <col min="3" max="3" width="54.7109375" style="72" customWidth="1"/>
    <col min="4" max="4" width="13.140625" style="72" customWidth="1"/>
    <col min="5" max="5" width="12.57421875" style="72" customWidth="1"/>
    <col min="6" max="6" width="18.140625" style="72" customWidth="1"/>
    <col min="7" max="16384" width="9.140625" style="72" customWidth="1"/>
  </cols>
  <sheetData>
    <row r="1" spans="1:6" s="409" customFormat="1" ht="15" customHeight="1">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 r="A7" s="542" t="s">
        <v>610</v>
      </c>
      <c r="B7" s="542"/>
      <c r="C7" s="542"/>
      <c r="D7" s="542"/>
      <c r="E7" s="542"/>
      <c r="F7" s="542"/>
    </row>
    <row r="8" spans="1:6" ht="15.75" thickBot="1">
      <c r="A8" s="67"/>
      <c r="B8" s="128"/>
      <c r="C8" s="129"/>
      <c r="D8" s="129"/>
      <c r="E8" s="67"/>
      <c r="F8" s="128"/>
    </row>
    <row r="9" spans="1:6" ht="15">
      <c r="A9" s="558" t="s">
        <v>323</v>
      </c>
      <c r="B9" s="538" t="s">
        <v>324</v>
      </c>
      <c r="C9" s="538" t="s">
        <v>325</v>
      </c>
      <c r="D9" s="538" t="s">
        <v>326</v>
      </c>
      <c r="E9" s="538"/>
      <c r="F9" s="540" t="s">
        <v>280</v>
      </c>
    </row>
    <row r="10" spans="1:6" ht="30" customHeight="1">
      <c r="A10" s="559"/>
      <c r="B10" s="539"/>
      <c r="C10" s="539"/>
      <c r="D10" s="539"/>
      <c r="E10" s="539"/>
      <c r="F10" s="541"/>
    </row>
    <row r="11" spans="1:6" ht="87.75" customHeight="1">
      <c r="A11" s="559"/>
      <c r="B11" s="539"/>
      <c r="C11" s="539"/>
      <c r="D11" s="55" t="s">
        <v>92</v>
      </c>
      <c r="E11" s="55" t="s">
        <v>93</v>
      </c>
      <c r="F11" s="541"/>
    </row>
    <row r="12" spans="1:6" ht="15">
      <c r="A12" s="32"/>
      <c r="B12" s="31" t="s">
        <v>243</v>
      </c>
      <c r="C12" s="23"/>
      <c r="D12" s="24">
        <f>SUM(D13:D20)</f>
        <v>75</v>
      </c>
      <c r="E12" s="24">
        <f>SUM(E13:E20)</f>
        <v>600</v>
      </c>
      <c r="F12" s="25">
        <f>SUM(F13:F20)</f>
        <v>1000</v>
      </c>
    </row>
    <row r="13" spans="1:6" ht="15">
      <c r="A13" s="68">
        <v>1</v>
      </c>
      <c r="B13" s="345" t="s">
        <v>678</v>
      </c>
      <c r="C13" s="85" t="s">
        <v>316</v>
      </c>
      <c r="D13" s="58">
        <f>ROUND(+E13/8,0)</f>
        <v>10</v>
      </c>
      <c r="E13" s="116">
        <v>80</v>
      </c>
      <c r="F13" s="87">
        <f aca="true" t="shared" si="0" ref="F13:F53">+ROUND((280/21)*D13,2)</f>
        <v>133.33</v>
      </c>
    </row>
    <row r="14" spans="1:6" ht="15">
      <c r="A14" s="68">
        <v>2</v>
      </c>
      <c r="B14" s="345" t="s">
        <v>678</v>
      </c>
      <c r="C14" s="85" t="s">
        <v>317</v>
      </c>
      <c r="D14" s="58">
        <f aca="true" t="shared" si="1" ref="D14:D20">ROUND(+E14/8,0)</f>
        <v>5</v>
      </c>
      <c r="E14" s="116">
        <v>40</v>
      </c>
      <c r="F14" s="87">
        <f t="shared" si="0"/>
        <v>66.67</v>
      </c>
    </row>
    <row r="15" spans="1:6" ht="15">
      <c r="A15" s="99">
        <v>3</v>
      </c>
      <c r="B15" s="345" t="s">
        <v>678</v>
      </c>
      <c r="C15" s="85" t="s">
        <v>318</v>
      </c>
      <c r="D15" s="58">
        <f t="shared" si="1"/>
        <v>10</v>
      </c>
      <c r="E15" s="116">
        <v>80</v>
      </c>
      <c r="F15" s="87">
        <f t="shared" si="0"/>
        <v>133.33</v>
      </c>
    </row>
    <row r="16" spans="1:6" ht="30">
      <c r="A16" s="99">
        <v>4</v>
      </c>
      <c r="B16" s="345" t="s">
        <v>678</v>
      </c>
      <c r="C16" s="85" t="s">
        <v>78</v>
      </c>
      <c r="D16" s="58">
        <f t="shared" si="1"/>
        <v>10</v>
      </c>
      <c r="E16" s="116">
        <v>80</v>
      </c>
      <c r="F16" s="87">
        <f t="shared" si="0"/>
        <v>133.33</v>
      </c>
    </row>
    <row r="17" spans="1:6" ht="30">
      <c r="A17" s="99">
        <v>5</v>
      </c>
      <c r="B17" s="345" t="s">
        <v>678</v>
      </c>
      <c r="C17" s="85" t="s">
        <v>79</v>
      </c>
      <c r="D17" s="58">
        <f t="shared" si="1"/>
        <v>5</v>
      </c>
      <c r="E17" s="116">
        <v>40</v>
      </c>
      <c r="F17" s="87">
        <f t="shared" si="0"/>
        <v>66.67</v>
      </c>
    </row>
    <row r="18" spans="1:6" ht="30">
      <c r="A18" s="99">
        <v>6</v>
      </c>
      <c r="B18" s="345" t="s">
        <v>678</v>
      </c>
      <c r="C18" s="85" t="s">
        <v>520</v>
      </c>
      <c r="D18" s="58">
        <f t="shared" si="1"/>
        <v>5</v>
      </c>
      <c r="E18" s="116">
        <v>40</v>
      </c>
      <c r="F18" s="87">
        <f t="shared" si="0"/>
        <v>66.67</v>
      </c>
    </row>
    <row r="19" spans="1:6" ht="30">
      <c r="A19" s="99">
        <v>7</v>
      </c>
      <c r="B19" s="345" t="s">
        <v>678</v>
      </c>
      <c r="C19" s="85" t="s">
        <v>320</v>
      </c>
      <c r="D19" s="58">
        <f t="shared" si="1"/>
        <v>10</v>
      </c>
      <c r="E19" s="116">
        <v>80</v>
      </c>
      <c r="F19" s="87">
        <f t="shared" si="0"/>
        <v>133.33</v>
      </c>
    </row>
    <row r="20" spans="1:6" ht="30">
      <c r="A20" s="99">
        <v>8</v>
      </c>
      <c r="B20" s="345" t="s">
        <v>678</v>
      </c>
      <c r="C20" s="85" t="s">
        <v>21</v>
      </c>
      <c r="D20" s="58">
        <f t="shared" si="1"/>
        <v>20</v>
      </c>
      <c r="E20" s="116">
        <v>160</v>
      </c>
      <c r="F20" s="87">
        <f t="shared" si="0"/>
        <v>266.67</v>
      </c>
    </row>
    <row r="21" spans="1:6" ht="15">
      <c r="A21" s="32"/>
      <c r="B21" s="31" t="s">
        <v>45</v>
      </c>
      <c r="C21" s="23"/>
      <c r="D21" s="24">
        <f>SUM(D22:D29)</f>
        <v>75</v>
      </c>
      <c r="E21" s="24">
        <f>SUM(E22:E29)</f>
        <v>600</v>
      </c>
      <c r="F21" s="25">
        <f>SUM(F22:F29)</f>
        <v>1000</v>
      </c>
    </row>
    <row r="22" spans="1:6" ht="15">
      <c r="A22" s="99">
        <v>9</v>
      </c>
      <c r="B22" s="345" t="s">
        <v>678</v>
      </c>
      <c r="C22" s="85" t="s">
        <v>682</v>
      </c>
      <c r="D22" s="58">
        <f>ROUND(+E22/8,0)</f>
        <v>10</v>
      </c>
      <c r="E22" s="116">
        <v>80</v>
      </c>
      <c r="F22" s="87">
        <f t="shared" si="0"/>
        <v>133.33</v>
      </c>
    </row>
    <row r="23" spans="1:6" ht="15">
      <c r="A23" s="99">
        <v>10</v>
      </c>
      <c r="B23" s="345" t="s">
        <v>678</v>
      </c>
      <c r="C23" s="85" t="s">
        <v>683</v>
      </c>
      <c r="D23" s="58">
        <f aca="true" t="shared" si="2" ref="D23:D29">ROUND(+E23/8,0)</f>
        <v>5</v>
      </c>
      <c r="E23" s="116">
        <v>40</v>
      </c>
      <c r="F23" s="87">
        <f t="shared" si="0"/>
        <v>66.67</v>
      </c>
    </row>
    <row r="24" spans="1:6" ht="15">
      <c r="A24" s="99">
        <v>11</v>
      </c>
      <c r="B24" s="345" t="s">
        <v>678</v>
      </c>
      <c r="C24" s="85" t="s">
        <v>684</v>
      </c>
      <c r="D24" s="58">
        <f t="shared" si="2"/>
        <v>10</v>
      </c>
      <c r="E24" s="116">
        <v>80</v>
      </c>
      <c r="F24" s="87">
        <f t="shared" si="0"/>
        <v>133.33</v>
      </c>
    </row>
    <row r="25" spans="1:6" ht="15">
      <c r="A25" s="99">
        <v>12</v>
      </c>
      <c r="B25" s="345" t="s">
        <v>678</v>
      </c>
      <c r="C25" s="85" t="s">
        <v>685</v>
      </c>
      <c r="D25" s="58">
        <f t="shared" si="2"/>
        <v>10</v>
      </c>
      <c r="E25" s="116">
        <v>80</v>
      </c>
      <c r="F25" s="87">
        <f t="shared" si="0"/>
        <v>133.33</v>
      </c>
    </row>
    <row r="26" spans="1:6" ht="30">
      <c r="A26" s="99">
        <v>13</v>
      </c>
      <c r="B26" s="345" t="s">
        <v>678</v>
      </c>
      <c r="C26" s="85" t="s">
        <v>686</v>
      </c>
      <c r="D26" s="58">
        <f t="shared" si="2"/>
        <v>5</v>
      </c>
      <c r="E26" s="116">
        <v>40</v>
      </c>
      <c r="F26" s="87">
        <f t="shared" si="0"/>
        <v>66.67</v>
      </c>
    </row>
    <row r="27" spans="1:6" ht="30">
      <c r="A27" s="99">
        <v>14</v>
      </c>
      <c r="B27" s="345" t="s">
        <v>678</v>
      </c>
      <c r="C27" s="85" t="s">
        <v>679</v>
      </c>
      <c r="D27" s="58">
        <f t="shared" si="2"/>
        <v>5</v>
      </c>
      <c r="E27" s="116">
        <v>40</v>
      </c>
      <c r="F27" s="87">
        <f t="shared" si="0"/>
        <v>66.67</v>
      </c>
    </row>
    <row r="28" spans="1:6" ht="30">
      <c r="A28" s="99">
        <v>15</v>
      </c>
      <c r="B28" s="345" t="s">
        <v>678</v>
      </c>
      <c r="C28" s="85" t="s">
        <v>680</v>
      </c>
      <c r="D28" s="58">
        <f t="shared" si="2"/>
        <v>10</v>
      </c>
      <c r="E28" s="116">
        <v>80</v>
      </c>
      <c r="F28" s="87">
        <f t="shared" si="0"/>
        <v>133.33</v>
      </c>
    </row>
    <row r="29" spans="1:6" ht="30">
      <c r="A29" s="99">
        <v>16</v>
      </c>
      <c r="B29" s="345" t="s">
        <v>678</v>
      </c>
      <c r="C29" s="85" t="s">
        <v>411</v>
      </c>
      <c r="D29" s="58">
        <f t="shared" si="2"/>
        <v>20</v>
      </c>
      <c r="E29" s="116">
        <v>160</v>
      </c>
      <c r="F29" s="87">
        <f t="shared" si="0"/>
        <v>266.67</v>
      </c>
    </row>
    <row r="30" spans="1:6" ht="15">
      <c r="A30" s="32"/>
      <c r="B30" s="31" t="s">
        <v>201</v>
      </c>
      <c r="C30" s="23"/>
      <c r="D30" s="24">
        <f>SUM(D31:D40)</f>
        <v>75</v>
      </c>
      <c r="E30" s="24">
        <f>SUM(E31:E40)</f>
        <v>600</v>
      </c>
      <c r="F30" s="25">
        <f>SUM(F31:F40)</f>
        <v>1000</v>
      </c>
    </row>
    <row r="31" spans="1:6" ht="15">
      <c r="A31" s="89">
        <v>17</v>
      </c>
      <c r="B31" s="345" t="s">
        <v>678</v>
      </c>
      <c r="C31" s="85" t="s">
        <v>412</v>
      </c>
      <c r="D31" s="58">
        <f>ROUND(+E31/8,0)</f>
        <v>10</v>
      </c>
      <c r="E31" s="116">
        <v>80</v>
      </c>
      <c r="F31" s="87">
        <f t="shared" si="0"/>
        <v>133.33</v>
      </c>
    </row>
    <row r="32" spans="1:6" ht="15">
      <c r="A32" s="89">
        <v>18</v>
      </c>
      <c r="B32" s="345" t="s">
        <v>678</v>
      </c>
      <c r="C32" s="85" t="s">
        <v>413</v>
      </c>
      <c r="D32" s="58">
        <f aca="true" t="shared" si="3" ref="D32:D40">ROUND(+E32/8,0)</f>
        <v>5</v>
      </c>
      <c r="E32" s="116">
        <v>40</v>
      </c>
      <c r="F32" s="87">
        <f t="shared" si="0"/>
        <v>66.67</v>
      </c>
    </row>
    <row r="33" spans="1:6" ht="15">
      <c r="A33" s="89">
        <v>19</v>
      </c>
      <c r="B33" s="345" t="s">
        <v>678</v>
      </c>
      <c r="C33" s="85" t="s">
        <v>414</v>
      </c>
      <c r="D33" s="58">
        <f t="shared" si="3"/>
        <v>10</v>
      </c>
      <c r="E33" s="116">
        <v>80</v>
      </c>
      <c r="F33" s="87">
        <f t="shared" si="0"/>
        <v>133.33</v>
      </c>
    </row>
    <row r="34" spans="1:6" ht="15">
      <c r="A34" s="89">
        <v>20</v>
      </c>
      <c r="B34" s="345" t="s">
        <v>678</v>
      </c>
      <c r="C34" s="85" t="s">
        <v>179</v>
      </c>
      <c r="D34" s="58">
        <f t="shared" si="3"/>
        <v>10</v>
      </c>
      <c r="E34" s="116">
        <v>80</v>
      </c>
      <c r="F34" s="87">
        <f t="shared" si="0"/>
        <v>133.33</v>
      </c>
    </row>
    <row r="35" spans="1:6" ht="15">
      <c r="A35" s="89">
        <v>21</v>
      </c>
      <c r="B35" s="345" t="s">
        <v>678</v>
      </c>
      <c r="C35" s="85" t="s">
        <v>180</v>
      </c>
      <c r="D35" s="58">
        <f t="shared" si="3"/>
        <v>5</v>
      </c>
      <c r="E35" s="116">
        <v>40</v>
      </c>
      <c r="F35" s="87">
        <f t="shared" si="0"/>
        <v>66.67</v>
      </c>
    </row>
    <row r="36" spans="1:6" ht="15">
      <c r="A36" s="89">
        <v>22</v>
      </c>
      <c r="B36" s="345" t="s">
        <v>678</v>
      </c>
      <c r="C36" s="85" t="s">
        <v>181</v>
      </c>
      <c r="D36" s="58">
        <f t="shared" si="3"/>
        <v>5</v>
      </c>
      <c r="E36" s="116">
        <v>40</v>
      </c>
      <c r="F36" s="87">
        <f t="shared" si="0"/>
        <v>66.67</v>
      </c>
    </row>
    <row r="37" spans="1:6" ht="15">
      <c r="A37" s="89">
        <v>23</v>
      </c>
      <c r="B37" s="345" t="s">
        <v>678</v>
      </c>
      <c r="C37" s="85" t="s">
        <v>182</v>
      </c>
      <c r="D37" s="58">
        <f t="shared" si="3"/>
        <v>10</v>
      </c>
      <c r="E37" s="116">
        <v>80</v>
      </c>
      <c r="F37" s="87">
        <f t="shared" si="0"/>
        <v>133.33</v>
      </c>
    </row>
    <row r="38" spans="1:6" ht="15">
      <c r="A38" s="89">
        <v>24</v>
      </c>
      <c r="B38" s="345" t="s">
        <v>678</v>
      </c>
      <c r="C38" s="85" t="s">
        <v>183</v>
      </c>
      <c r="D38" s="58">
        <f t="shared" si="3"/>
        <v>5</v>
      </c>
      <c r="E38" s="116">
        <v>40</v>
      </c>
      <c r="F38" s="87">
        <f t="shared" si="0"/>
        <v>66.67</v>
      </c>
    </row>
    <row r="39" spans="1:6" ht="15">
      <c r="A39" s="89">
        <v>25</v>
      </c>
      <c r="B39" s="345" t="s">
        <v>678</v>
      </c>
      <c r="C39" s="85" t="s">
        <v>184</v>
      </c>
      <c r="D39" s="58">
        <f t="shared" si="3"/>
        <v>10</v>
      </c>
      <c r="E39" s="116">
        <v>80</v>
      </c>
      <c r="F39" s="87">
        <f t="shared" si="0"/>
        <v>133.33</v>
      </c>
    </row>
    <row r="40" spans="1:6" ht="15">
      <c r="A40" s="89">
        <v>26</v>
      </c>
      <c r="B40" s="345" t="s">
        <v>678</v>
      </c>
      <c r="C40" s="85" t="s">
        <v>185</v>
      </c>
      <c r="D40" s="58">
        <f t="shared" si="3"/>
        <v>5</v>
      </c>
      <c r="E40" s="116">
        <v>40</v>
      </c>
      <c r="F40" s="87">
        <f t="shared" si="0"/>
        <v>66.67</v>
      </c>
    </row>
    <row r="41" spans="1:6" ht="15">
      <c r="A41" s="32"/>
      <c r="B41" s="31" t="s">
        <v>299</v>
      </c>
      <c r="C41" s="23"/>
      <c r="D41" s="24">
        <f>SUM(D42:D53)</f>
        <v>90</v>
      </c>
      <c r="E41" s="24">
        <f>SUM(E42:E53)</f>
        <v>720</v>
      </c>
      <c r="F41" s="25">
        <f>SUM(F42:F53)</f>
        <v>1200</v>
      </c>
    </row>
    <row r="42" spans="1:6" ht="15">
      <c r="A42" s="89">
        <v>27</v>
      </c>
      <c r="B42" s="345" t="s">
        <v>678</v>
      </c>
      <c r="C42" s="85" t="s">
        <v>186</v>
      </c>
      <c r="D42" s="58">
        <f>ROUND(+E42/8,0)</f>
        <v>10</v>
      </c>
      <c r="E42" s="116">
        <v>80</v>
      </c>
      <c r="F42" s="87">
        <f t="shared" si="0"/>
        <v>133.33</v>
      </c>
    </row>
    <row r="43" spans="1:6" ht="15">
      <c r="A43" s="89">
        <v>28</v>
      </c>
      <c r="B43" s="345" t="s">
        <v>678</v>
      </c>
      <c r="C43" s="85" t="s">
        <v>716</v>
      </c>
      <c r="D43" s="58">
        <f aca="true" t="shared" si="4" ref="D43:D53">ROUND(+E43/8,0)</f>
        <v>5</v>
      </c>
      <c r="E43" s="116">
        <v>40</v>
      </c>
      <c r="F43" s="87">
        <f t="shared" si="0"/>
        <v>66.67</v>
      </c>
    </row>
    <row r="44" spans="1:6" ht="30">
      <c r="A44" s="89">
        <v>29</v>
      </c>
      <c r="B44" s="345" t="s">
        <v>678</v>
      </c>
      <c r="C44" s="85" t="s">
        <v>95</v>
      </c>
      <c r="D44" s="58">
        <f t="shared" si="4"/>
        <v>10</v>
      </c>
      <c r="E44" s="116">
        <v>80</v>
      </c>
      <c r="F44" s="87">
        <f t="shared" si="0"/>
        <v>133.33</v>
      </c>
    </row>
    <row r="45" spans="1:6" ht="30">
      <c r="A45" s="89">
        <v>30</v>
      </c>
      <c r="B45" s="345" t="s">
        <v>678</v>
      </c>
      <c r="C45" s="85" t="s">
        <v>96</v>
      </c>
      <c r="D45" s="58">
        <f t="shared" si="4"/>
        <v>10</v>
      </c>
      <c r="E45" s="116">
        <v>80</v>
      </c>
      <c r="F45" s="87">
        <f t="shared" si="0"/>
        <v>133.33</v>
      </c>
    </row>
    <row r="46" spans="1:6" ht="30">
      <c r="A46" s="89">
        <v>31</v>
      </c>
      <c r="B46" s="345" t="s">
        <v>678</v>
      </c>
      <c r="C46" s="85" t="s">
        <v>97</v>
      </c>
      <c r="D46" s="58">
        <f t="shared" si="4"/>
        <v>5</v>
      </c>
      <c r="E46" s="116">
        <v>40</v>
      </c>
      <c r="F46" s="87">
        <f t="shared" si="0"/>
        <v>66.67</v>
      </c>
    </row>
    <row r="47" spans="1:6" ht="30">
      <c r="A47" s="89">
        <v>32</v>
      </c>
      <c r="B47" s="345" t="s">
        <v>678</v>
      </c>
      <c r="C47" s="85" t="s">
        <v>98</v>
      </c>
      <c r="D47" s="58">
        <f t="shared" si="4"/>
        <v>5</v>
      </c>
      <c r="E47" s="116">
        <v>40</v>
      </c>
      <c r="F47" s="87">
        <f t="shared" si="0"/>
        <v>66.67</v>
      </c>
    </row>
    <row r="48" spans="1:6" ht="15">
      <c r="A48" s="89">
        <v>33</v>
      </c>
      <c r="B48" s="345" t="s">
        <v>678</v>
      </c>
      <c r="C48" s="85" t="s">
        <v>99</v>
      </c>
      <c r="D48" s="58">
        <f t="shared" si="4"/>
        <v>10</v>
      </c>
      <c r="E48" s="116">
        <v>80</v>
      </c>
      <c r="F48" s="87">
        <f t="shared" si="0"/>
        <v>133.33</v>
      </c>
    </row>
    <row r="49" spans="1:6" ht="15">
      <c r="A49" s="89">
        <v>34</v>
      </c>
      <c r="B49" s="345" t="s">
        <v>678</v>
      </c>
      <c r="C49" s="85" t="s">
        <v>100</v>
      </c>
      <c r="D49" s="58">
        <f t="shared" si="4"/>
        <v>5</v>
      </c>
      <c r="E49" s="116">
        <v>40</v>
      </c>
      <c r="F49" s="87">
        <f t="shared" si="0"/>
        <v>66.67</v>
      </c>
    </row>
    <row r="50" spans="1:6" ht="15">
      <c r="A50" s="89">
        <v>35</v>
      </c>
      <c r="B50" s="345" t="s">
        <v>678</v>
      </c>
      <c r="C50" s="85" t="s">
        <v>101</v>
      </c>
      <c r="D50" s="58">
        <f t="shared" si="4"/>
        <v>10</v>
      </c>
      <c r="E50" s="116">
        <v>80</v>
      </c>
      <c r="F50" s="87">
        <f t="shared" si="0"/>
        <v>133.33</v>
      </c>
    </row>
    <row r="51" spans="1:6" ht="15">
      <c r="A51" s="89">
        <v>36</v>
      </c>
      <c r="B51" s="345" t="s">
        <v>678</v>
      </c>
      <c r="C51" s="85" t="s">
        <v>486</v>
      </c>
      <c r="D51" s="58">
        <f t="shared" si="4"/>
        <v>5</v>
      </c>
      <c r="E51" s="116">
        <v>40</v>
      </c>
      <c r="F51" s="87">
        <f t="shared" si="0"/>
        <v>66.67</v>
      </c>
    </row>
    <row r="52" spans="1:6" ht="30">
      <c r="A52" s="89">
        <v>37</v>
      </c>
      <c r="B52" s="345" t="s">
        <v>678</v>
      </c>
      <c r="C52" s="85" t="s">
        <v>487</v>
      </c>
      <c r="D52" s="58">
        <f t="shared" si="4"/>
        <v>10</v>
      </c>
      <c r="E52" s="116">
        <v>80</v>
      </c>
      <c r="F52" s="87">
        <f t="shared" si="0"/>
        <v>133.33</v>
      </c>
    </row>
    <row r="53" spans="1:6" ht="30.75" thickBot="1">
      <c r="A53" s="233">
        <v>38</v>
      </c>
      <c r="B53" s="346" t="s">
        <v>678</v>
      </c>
      <c r="C53" s="337" t="s">
        <v>488</v>
      </c>
      <c r="D53" s="340">
        <f t="shared" si="4"/>
        <v>5</v>
      </c>
      <c r="E53" s="143">
        <v>40</v>
      </c>
      <c r="F53" s="144">
        <f t="shared" si="0"/>
        <v>66.67</v>
      </c>
    </row>
    <row r="54" spans="1:6" ht="15.75" thickBot="1">
      <c r="A54" s="338"/>
      <c r="B54" s="339"/>
      <c r="C54" s="339" t="s">
        <v>373</v>
      </c>
      <c r="D54" s="247">
        <f>+D12+D21+D30+D41</f>
        <v>315</v>
      </c>
      <c r="E54" s="247">
        <f>+E12+E21+E30+E41</f>
        <v>2520</v>
      </c>
      <c r="F54" s="248">
        <f>+F12+F21+F30+F41</f>
        <v>4200</v>
      </c>
    </row>
  </sheetData>
  <sheetProtection/>
  <mergeCells count="9">
    <mergeCell ref="F9:F11"/>
    <mergeCell ref="A9:A11"/>
    <mergeCell ref="B9:B11"/>
    <mergeCell ref="C9:C11"/>
    <mergeCell ref="D9:E10"/>
    <mergeCell ref="A1:F1"/>
    <mergeCell ref="A3:F3"/>
    <mergeCell ref="A5:F5"/>
    <mergeCell ref="A7:F7"/>
  </mergeCells>
  <printOptions/>
  <pageMargins left="0.64" right="0.25" top="0.28" bottom="0.26" header="0.3" footer="0.3"/>
  <pageSetup fitToHeight="0"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tabColor rgb="FF92D050"/>
  </sheetPr>
  <dimension ref="A1:F30"/>
  <sheetViews>
    <sheetView zoomScale="75" zoomScaleNormal="75" zoomScalePageLayoutView="0" workbookViewId="0" topLeftCell="A1">
      <selection activeCell="K7" sqref="K7"/>
    </sheetView>
  </sheetViews>
  <sheetFormatPr defaultColWidth="9.140625" defaultRowHeight="15"/>
  <cols>
    <col min="1" max="1" width="9.140625" style="72" customWidth="1"/>
    <col min="2" max="2" width="17.57421875" style="72" customWidth="1"/>
    <col min="3" max="3" width="96.57421875" style="72" customWidth="1"/>
    <col min="4" max="4" width="18.28125" style="72" customWidth="1"/>
    <col min="5" max="5" width="17.8515625" style="72" customWidth="1"/>
    <col min="6" max="6" width="20.140625" style="72" customWidth="1"/>
    <col min="7"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45.75" customHeight="1">
      <c r="A7" s="553" t="s">
        <v>418</v>
      </c>
      <c r="B7" s="553"/>
      <c r="C7" s="553"/>
      <c r="D7" s="553"/>
      <c r="E7" s="553"/>
      <c r="F7" s="553"/>
    </row>
    <row r="8" ht="45.75" customHeight="1" thickBot="1"/>
    <row r="9" spans="1:6" ht="52.5" customHeight="1">
      <c r="A9" s="554" t="s">
        <v>323</v>
      </c>
      <c r="B9" s="556" t="s">
        <v>324</v>
      </c>
      <c r="C9" s="556" t="s">
        <v>325</v>
      </c>
      <c r="D9" s="556" t="s">
        <v>326</v>
      </c>
      <c r="E9" s="556"/>
      <c r="F9" s="540" t="s">
        <v>298</v>
      </c>
    </row>
    <row r="10" spans="1:6" ht="21" customHeight="1">
      <c r="A10" s="555"/>
      <c r="B10" s="557"/>
      <c r="C10" s="557"/>
      <c r="D10" s="557"/>
      <c r="E10" s="557"/>
      <c r="F10" s="541"/>
    </row>
    <row r="11" spans="1:6" ht="63" customHeight="1" thickBot="1">
      <c r="A11" s="564"/>
      <c r="B11" s="565"/>
      <c r="C11" s="565"/>
      <c r="D11" s="64" t="s">
        <v>92</v>
      </c>
      <c r="E11" s="64" t="s">
        <v>93</v>
      </c>
      <c r="F11" s="598"/>
    </row>
    <row r="12" spans="1:6" ht="30.75" thickBot="1">
      <c r="A12" s="156"/>
      <c r="B12" s="157" t="s">
        <v>94</v>
      </c>
      <c r="C12" s="157" t="s">
        <v>44</v>
      </c>
      <c r="D12" s="158">
        <f>SUM(D13:D15)</f>
        <v>14</v>
      </c>
      <c r="E12" s="158">
        <f>SUM(E13:E15)</f>
        <v>112</v>
      </c>
      <c r="F12" s="159">
        <f>SUM(F13:F15)</f>
        <v>186.67000000000002</v>
      </c>
    </row>
    <row r="13" spans="1:6" ht="48" customHeight="1">
      <c r="A13" s="80">
        <v>1</v>
      </c>
      <c r="B13" s="82" t="s">
        <v>678</v>
      </c>
      <c r="C13" s="102" t="s">
        <v>419</v>
      </c>
      <c r="D13" s="155">
        <f>ROUND(+E13/8,0)</f>
        <v>2</v>
      </c>
      <c r="E13" s="81">
        <v>16</v>
      </c>
      <c r="F13" s="84">
        <f>+ROUND((280/21)*D13,2)</f>
        <v>26.67</v>
      </c>
    </row>
    <row r="14" spans="1:6" ht="91.5" customHeight="1">
      <c r="A14" s="68">
        <v>2</v>
      </c>
      <c r="B14" s="114" t="s">
        <v>678</v>
      </c>
      <c r="C14" s="115" t="s">
        <v>420</v>
      </c>
      <c r="D14" s="116">
        <f>ROUND(+E14/8,0)</f>
        <v>8</v>
      </c>
      <c r="E14" s="65">
        <v>64</v>
      </c>
      <c r="F14" s="87">
        <f>+ROUND((280/21)*D14,2)</f>
        <v>106.67</v>
      </c>
    </row>
    <row r="15" spans="1:6" ht="105.75" customHeight="1" thickBot="1">
      <c r="A15" s="160">
        <v>3</v>
      </c>
      <c r="B15" s="161" t="s">
        <v>678</v>
      </c>
      <c r="C15" s="108" t="s">
        <v>421</v>
      </c>
      <c r="D15" s="162">
        <f>ROUND(+E15/8,0)</f>
        <v>4</v>
      </c>
      <c r="E15" s="64">
        <v>32</v>
      </c>
      <c r="F15" s="93">
        <f>+ROUND((280/21)*D15,2)</f>
        <v>53.33</v>
      </c>
    </row>
    <row r="16" spans="1:6" ht="15.75" thickBot="1">
      <c r="A16" s="156"/>
      <c r="B16" s="157" t="s">
        <v>45</v>
      </c>
      <c r="C16" s="157" t="s">
        <v>46</v>
      </c>
      <c r="D16" s="158">
        <f>SUM(D17:D21)</f>
        <v>13</v>
      </c>
      <c r="E16" s="158">
        <f>SUM(E17:E21)</f>
        <v>100</v>
      </c>
      <c r="F16" s="159">
        <f>SUM(F17:F21)</f>
        <v>173.34</v>
      </c>
    </row>
    <row r="17" spans="1:6" ht="60">
      <c r="A17" s="163">
        <v>4</v>
      </c>
      <c r="B17" s="82" t="s">
        <v>678</v>
      </c>
      <c r="C17" s="82" t="s">
        <v>422</v>
      </c>
      <c r="D17" s="155">
        <f>ROUND(+E17/8,0)</f>
        <v>3</v>
      </c>
      <c r="E17" s="81">
        <v>22</v>
      </c>
      <c r="F17" s="84">
        <f>+ROUND((280/21)*D17,2)</f>
        <v>40</v>
      </c>
    </row>
    <row r="18" spans="1:6" ht="30">
      <c r="A18" s="68">
        <v>5</v>
      </c>
      <c r="B18" s="114" t="s">
        <v>678</v>
      </c>
      <c r="C18" s="114" t="s">
        <v>423</v>
      </c>
      <c r="D18" s="116">
        <f aca="true" t="shared" si="0" ref="D18:D29">ROUND(+E18/8,0)</f>
        <v>2</v>
      </c>
      <c r="E18" s="65">
        <v>15</v>
      </c>
      <c r="F18" s="87">
        <f>+ROUND((280/21)*D18,2)</f>
        <v>26.67</v>
      </c>
    </row>
    <row r="19" spans="1:6" ht="60">
      <c r="A19" s="68">
        <v>6</v>
      </c>
      <c r="B19" s="114" t="s">
        <v>678</v>
      </c>
      <c r="C19" s="114" t="s">
        <v>424</v>
      </c>
      <c r="D19" s="116">
        <f t="shared" si="0"/>
        <v>2</v>
      </c>
      <c r="E19" s="65">
        <v>18</v>
      </c>
      <c r="F19" s="87">
        <f>+ROUND((280/21)*D19,2)</f>
        <v>26.67</v>
      </c>
    </row>
    <row r="20" spans="1:6" ht="60">
      <c r="A20" s="68">
        <v>7</v>
      </c>
      <c r="B20" s="114" t="s">
        <v>678</v>
      </c>
      <c r="C20" s="114" t="s">
        <v>425</v>
      </c>
      <c r="D20" s="116">
        <f t="shared" si="0"/>
        <v>2</v>
      </c>
      <c r="E20" s="65">
        <v>17</v>
      </c>
      <c r="F20" s="87">
        <f>+ROUND((280/21)*D20,2)</f>
        <v>26.67</v>
      </c>
    </row>
    <row r="21" spans="1:6" ht="90.75" thickBot="1">
      <c r="A21" s="160">
        <v>8</v>
      </c>
      <c r="B21" s="161" t="s">
        <v>678</v>
      </c>
      <c r="C21" s="161" t="s">
        <v>426</v>
      </c>
      <c r="D21" s="162">
        <f t="shared" si="0"/>
        <v>4</v>
      </c>
      <c r="E21" s="64">
        <v>28</v>
      </c>
      <c r="F21" s="93">
        <f>+ROUND((280/21)*D21,2)</f>
        <v>53.33</v>
      </c>
    </row>
    <row r="22" spans="1:6" ht="15.75" thickBot="1">
      <c r="A22" s="156"/>
      <c r="B22" s="157" t="s">
        <v>201</v>
      </c>
      <c r="C22" s="157" t="s">
        <v>202</v>
      </c>
      <c r="D22" s="158">
        <f>SUM(D23:D27)</f>
        <v>12</v>
      </c>
      <c r="E22" s="158">
        <f>SUM(E23:E27)</f>
        <v>92</v>
      </c>
      <c r="F22" s="159">
        <f>SUM(F23:F27)</f>
        <v>160.01</v>
      </c>
    </row>
    <row r="23" spans="1:6" ht="45.75" customHeight="1">
      <c r="A23" s="163">
        <v>9</v>
      </c>
      <c r="B23" s="102" t="s">
        <v>678</v>
      </c>
      <c r="C23" s="102" t="s">
        <v>135</v>
      </c>
      <c r="D23" s="155">
        <f t="shared" si="0"/>
        <v>2</v>
      </c>
      <c r="E23" s="164">
        <v>16</v>
      </c>
      <c r="F23" s="84">
        <f>+ROUND((280/21)*D23,2)</f>
        <v>26.67</v>
      </c>
    </row>
    <row r="24" spans="1:6" ht="105">
      <c r="A24" s="68">
        <v>10</v>
      </c>
      <c r="B24" s="115" t="s">
        <v>678</v>
      </c>
      <c r="C24" s="115" t="s">
        <v>427</v>
      </c>
      <c r="D24" s="116">
        <f t="shared" si="0"/>
        <v>3</v>
      </c>
      <c r="E24" s="55">
        <v>24</v>
      </c>
      <c r="F24" s="87">
        <f>+ROUND((280/21)*D24,2)</f>
        <v>40</v>
      </c>
    </row>
    <row r="25" spans="1:6" ht="75">
      <c r="A25" s="68">
        <v>11</v>
      </c>
      <c r="B25" s="114" t="s">
        <v>678</v>
      </c>
      <c r="C25" s="115" t="s">
        <v>428</v>
      </c>
      <c r="D25" s="116">
        <f t="shared" si="0"/>
        <v>2</v>
      </c>
      <c r="E25" s="55">
        <v>16</v>
      </c>
      <c r="F25" s="87">
        <f>+ROUND((280/21)*D25,2)</f>
        <v>26.67</v>
      </c>
    </row>
    <row r="26" spans="1:6" ht="30">
      <c r="A26" s="68">
        <v>12</v>
      </c>
      <c r="B26" s="114" t="s">
        <v>678</v>
      </c>
      <c r="C26" s="115" t="s">
        <v>429</v>
      </c>
      <c r="D26" s="116">
        <f t="shared" si="0"/>
        <v>3</v>
      </c>
      <c r="E26" s="55">
        <v>24</v>
      </c>
      <c r="F26" s="87">
        <f>+ROUND((280/21)*D26,2)</f>
        <v>40</v>
      </c>
    </row>
    <row r="27" spans="1:6" ht="45.75" thickBot="1">
      <c r="A27" s="160">
        <v>13</v>
      </c>
      <c r="B27" s="161" t="s">
        <v>678</v>
      </c>
      <c r="C27" s="161" t="s">
        <v>430</v>
      </c>
      <c r="D27" s="162">
        <f t="shared" si="0"/>
        <v>2</v>
      </c>
      <c r="E27" s="165">
        <v>12</v>
      </c>
      <c r="F27" s="93">
        <f>+ROUND((280/21)*D27,2)</f>
        <v>26.67</v>
      </c>
    </row>
    <row r="28" spans="1:6" ht="15.75" thickBot="1">
      <c r="A28" s="156"/>
      <c r="B28" s="157" t="s">
        <v>299</v>
      </c>
      <c r="C28" s="157" t="s">
        <v>445</v>
      </c>
      <c r="D28" s="158">
        <f>SUM(D29)</f>
        <v>12</v>
      </c>
      <c r="E28" s="158">
        <f>SUM(E29:E29)</f>
        <v>98</v>
      </c>
      <c r="F28" s="159">
        <f>SUM(F29)</f>
        <v>160</v>
      </c>
    </row>
    <row r="29" spans="1:6" ht="105.75" thickBot="1">
      <c r="A29" s="166">
        <v>14</v>
      </c>
      <c r="B29" s="167" t="s">
        <v>678</v>
      </c>
      <c r="C29" s="167" t="s">
        <v>699</v>
      </c>
      <c r="D29" s="168">
        <f t="shared" si="0"/>
        <v>12</v>
      </c>
      <c r="E29" s="74">
        <v>98</v>
      </c>
      <c r="F29" s="169">
        <f>+ROUND((280/21)*D29,2)</f>
        <v>160</v>
      </c>
    </row>
    <row r="30" spans="1:6" ht="15.75" thickBot="1">
      <c r="A30" s="170"/>
      <c r="B30" s="171"/>
      <c r="C30" s="171" t="s">
        <v>373</v>
      </c>
      <c r="D30" s="172">
        <f>+D12+D16+D22+D28</f>
        <v>51</v>
      </c>
      <c r="E30" s="172">
        <f>+E12+E16+E22+E28</f>
        <v>402</v>
      </c>
      <c r="F30" s="173">
        <f>+F12+F16+F22+F28</f>
        <v>680.02</v>
      </c>
    </row>
  </sheetData>
  <sheetProtection/>
  <mergeCells count="9">
    <mergeCell ref="A5:F5"/>
    <mergeCell ref="A7:F7"/>
    <mergeCell ref="A1:F1"/>
    <mergeCell ref="A3:F3"/>
    <mergeCell ref="F9:F11"/>
    <mergeCell ref="A9:A11"/>
    <mergeCell ref="B9:B11"/>
    <mergeCell ref="C9:C11"/>
    <mergeCell ref="D9:E10"/>
  </mergeCells>
  <printOptions/>
  <pageMargins left="0.7" right="0.15" top="0.22" bottom="0.17" header="0.14" footer="0.14"/>
  <pageSetup horizontalDpi="600" verticalDpi="600" orientation="portrait" paperSize="9" scale="68" r:id="rId1"/>
</worksheet>
</file>

<file path=xl/worksheets/sheet40.xml><?xml version="1.0" encoding="utf-8"?>
<worksheet xmlns="http://schemas.openxmlformats.org/spreadsheetml/2006/main" xmlns:r="http://schemas.openxmlformats.org/officeDocument/2006/relationships">
  <sheetPr>
    <tabColor rgb="FFFFFF00"/>
    <pageSetUpPr fitToPage="1"/>
  </sheetPr>
  <dimension ref="A1:J54"/>
  <sheetViews>
    <sheetView zoomScalePageLayoutView="0" workbookViewId="0" topLeftCell="A20">
      <selection activeCell="C24" sqref="C24"/>
    </sheetView>
  </sheetViews>
  <sheetFormatPr defaultColWidth="9.140625" defaultRowHeight="15"/>
  <cols>
    <col min="1" max="1" width="11.00390625" style="5" bestFit="1" customWidth="1"/>
    <col min="2" max="2" width="17.8515625" style="5" customWidth="1"/>
    <col min="3" max="3" width="79.28125" style="5" customWidth="1"/>
    <col min="4" max="4" width="13.140625" style="5" customWidth="1"/>
    <col min="5" max="5" width="12.57421875" style="5" customWidth="1"/>
    <col min="6" max="6" width="22.7109375" style="5" customWidth="1"/>
    <col min="7" max="16384" width="9.140625" style="5" customWidth="1"/>
  </cols>
  <sheetData>
    <row r="1" spans="1:6" ht="15" customHeight="1">
      <c r="A1" s="617" t="s">
        <v>321</v>
      </c>
      <c r="B1" s="617"/>
      <c r="C1" s="617"/>
      <c r="D1" s="617"/>
      <c r="E1" s="617"/>
      <c r="F1" s="617"/>
    </row>
    <row r="3" spans="1:9" ht="15" customHeight="1">
      <c r="A3" s="618" t="s">
        <v>351</v>
      </c>
      <c r="B3" s="618"/>
      <c r="C3" s="618"/>
      <c r="D3" s="618"/>
      <c r="E3" s="618"/>
      <c r="F3" s="618"/>
      <c r="I3" s="12">
        <v>5200</v>
      </c>
    </row>
    <row r="4" spans="9:10" ht="15">
      <c r="I4" s="8">
        <f>+I3/12</f>
        <v>433.3333333333333</v>
      </c>
      <c r="J4" s="8">
        <f>+I4*1.95585</f>
        <v>847.535</v>
      </c>
    </row>
    <row r="5" spans="1:6" ht="15" customHeight="1">
      <c r="A5" s="619" t="s">
        <v>322</v>
      </c>
      <c r="B5" s="619"/>
      <c r="C5" s="619"/>
      <c r="D5" s="619"/>
      <c r="E5" s="619"/>
      <c r="F5" s="619"/>
    </row>
    <row r="7" spans="1:6" ht="15" customHeight="1">
      <c r="A7" s="632" t="s">
        <v>178</v>
      </c>
      <c r="B7" s="632"/>
      <c r="C7" s="632"/>
      <c r="D7" s="632"/>
      <c r="E7" s="632"/>
      <c r="F7" s="632"/>
    </row>
    <row r="8" spans="1:6" s="72" customFormat="1" ht="15.75" thickBot="1">
      <c r="A8" s="67"/>
      <c r="B8" s="128"/>
      <c r="C8" s="129"/>
      <c r="D8" s="129"/>
      <c r="E8" s="67"/>
      <c r="F8" s="236" t="s">
        <v>415</v>
      </c>
    </row>
    <row r="9" spans="1:6" s="72" customFormat="1" ht="15" customHeight="1">
      <c r="A9" s="543" t="s">
        <v>323</v>
      </c>
      <c r="B9" s="545" t="s">
        <v>324</v>
      </c>
      <c r="C9" s="545" t="s">
        <v>325</v>
      </c>
      <c r="D9" s="547" t="s">
        <v>326</v>
      </c>
      <c r="E9" s="548"/>
      <c r="F9" s="551" t="s">
        <v>280</v>
      </c>
    </row>
    <row r="10" spans="1:6" s="72" customFormat="1" ht="15">
      <c r="A10" s="544"/>
      <c r="B10" s="546"/>
      <c r="C10" s="546"/>
      <c r="D10" s="549"/>
      <c r="E10" s="550"/>
      <c r="F10" s="552"/>
    </row>
    <row r="11" spans="1:6" s="72" customFormat="1" ht="85.5" customHeight="1" thickBot="1">
      <c r="A11" s="544"/>
      <c r="B11" s="546"/>
      <c r="C11" s="546"/>
      <c r="D11" s="165" t="s">
        <v>92</v>
      </c>
      <c r="E11" s="165" t="s">
        <v>93</v>
      </c>
      <c r="F11" s="552"/>
    </row>
    <row r="12" spans="1:6" s="72" customFormat="1" ht="15.75" thickBot="1">
      <c r="A12" s="32"/>
      <c r="B12" s="31" t="s">
        <v>243</v>
      </c>
      <c r="C12" s="157" t="s">
        <v>62</v>
      </c>
      <c r="D12" s="181">
        <f>SUM(D13:D20)</f>
        <v>75</v>
      </c>
      <c r="E12" s="181">
        <f>SUM(E13:E20)</f>
        <v>600</v>
      </c>
      <c r="F12" s="174">
        <f>SUM(F13:F20)</f>
        <v>3026.9</v>
      </c>
    </row>
    <row r="13" spans="1:6" s="72" customFormat="1" ht="15">
      <c r="A13" s="68">
        <v>1</v>
      </c>
      <c r="B13" s="345" t="s">
        <v>678</v>
      </c>
      <c r="C13" s="175" t="s">
        <v>316</v>
      </c>
      <c r="D13" s="58">
        <f>ROUND(+E13/8,0)</f>
        <v>10</v>
      </c>
      <c r="E13" s="155">
        <v>80</v>
      </c>
      <c r="F13" s="84">
        <f>+ROUND((847.53/21)*D13,2)</f>
        <v>403.59</v>
      </c>
    </row>
    <row r="14" spans="1:6" s="72" customFormat="1" ht="15">
      <c r="A14" s="68">
        <v>2</v>
      </c>
      <c r="B14" s="345" t="s">
        <v>678</v>
      </c>
      <c r="C14" s="85" t="s">
        <v>317</v>
      </c>
      <c r="D14" s="58">
        <f aca="true" t="shared" si="0" ref="D14:D20">ROUND(+E14/8,0)</f>
        <v>5</v>
      </c>
      <c r="E14" s="116">
        <v>40</v>
      </c>
      <c r="F14" s="84">
        <f aca="true" t="shared" si="1" ref="F14:F20">+ROUND((847.53/21)*D14,2)</f>
        <v>201.79</v>
      </c>
    </row>
    <row r="15" spans="1:6" s="72" customFormat="1" ht="15">
      <c r="A15" s="99">
        <v>3</v>
      </c>
      <c r="B15" s="345" t="s">
        <v>678</v>
      </c>
      <c r="C15" s="85" t="s">
        <v>318</v>
      </c>
      <c r="D15" s="58">
        <f t="shared" si="0"/>
        <v>10</v>
      </c>
      <c r="E15" s="116">
        <v>80</v>
      </c>
      <c r="F15" s="84">
        <f t="shared" si="1"/>
        <v>403.59</v>
      </c>
    </row>
    <row r="16" spans="1:6" s="72" customFormat="1" ht="15">
      <c r="A16" s="99">
        <v>4</v>
      </c>
      <c r="B16" s="345" t="s">
        <v>678</v>
      </c>
      <c r="C16" s="85" t="s">
        <v>78</v>
      </c>
      <c r="D16" s="58">
        <f t="shared" si="0"/>
        <v>10</v>
      </c>
      <c r="E16" s="116">
        <v>80</v>
      </c>
      <c r="F16" s="84">
        <f t="shared" si="1"/>
        <v>403.59</v>
      </c>
    </row>
    <row r="17" spans="1:6" s="72" customFormat="1" ht="15">
      <c r="A17" s="99">
        <v>5</v>
      </c>
      <c r="B17" s="345" t="s">
        <v>678</v>
      </c>
      <c r="C17" s="85" t="s">
        <v>79</v>
      </c>
      <c r="D17" s="58">
        <f t="shared" si="0"/>
        <v>5</v>
      </c>
      <c r="E17" s="116">
        <v>40</v>
      </c>
      <c r="F17" s="84">
        <f t="shared" si="1"/>
        <v>201.79</v>
      </c>
    </row>
    <row r="18" spans="1:6" s="72" customFormat="1" ht="15">
      <c r="A18" s="99">
        <v>6</v>
      </c>
      <c r="B18" s="345" t="s">
        <v>678</v>
      </c>
      <c r="C18" s="85" t="s">
        <v>520</v>
      </c>
      <c r="D18" s="58">
        <f t="shared" si="0"/>
        <v>5</v>
      </c>
      <c r="E18" s="116">
        <v>40</v>
      </c>
      <c r="F18" s="84">
        <f t="shared" si="1"/>
        <v>201.79</v>
      </c>
    </row>
    <row r="19" spans="1:6" s="72" customFormat="1" ht="15">
      <c r="A19" s="99">
        <v>7</v>
      </c>
      <c r="B19" s="345" t="s">
        <v>678</v>
      </c>
      <c r="C19" s="85" t="s">
        <v>320</v>
      </c>
      <c r="D19" s="58">
        <f t="shared" si="0"/>
        <v>10</v>
      </c>
      <c r="E19" s="116">
        <v>80</v>
      </c>
      <c r="F19" s="84">
        <f t="shared" si="1"/>
        <v>403.59</v>
      </c>
    </row>
    <row r="20" spans="1:6" s="72" customFormat="1" ht="30.75" thickBot="1">
      <c r="A20" s="99">
        <v>8</v>
      </c>
      <c r="B20" s="345" t="s">
        <v>678</v>
      </c>
      <c r="C20" s="85" t="s">
        <v>22</v>
      </c>
      <c r="D20" s="58">
        <f t="shared" si="0"/>
        <v>20</v>
      </c>
      <c r="E20" s="116">
        <v>160</v>
      </c>
      <c r="F20" s="84">
        <f t="shared" si="1"/>
        <v>807.17</v>
      </c>
    </row>
    <row r="21" spans="1:6" s="72" customFormat="1" ht="15.75" thickBot="1">
      <c r="A21" s="32"/>
      <c r="B21" s="31" t="s">
        <v>45</v>
      </c>
      <c r="C21" s="157" t="s">
        <v>62</v>
      </c>
      <c r="D21" s="181">
        <f>SUM(D22:D29)</f>
        <v>75</v>
      </c>
      <c r="E21" s="181">
        <f>SUM(E22:E29)</f>
        <v>600</v>
      </c>
      <c r="F21" s="174">
        <f>SUM(F22:F29)</f>
        <v>3026.9</v>
      </c>
    </row>
    <row r="22" spans="1:6" s="72" customFormat="1" ht="15">
      <c r="A22" s="99">
        <v>9</v>
      </c>
      <c r="B22" s="345" t="s">
        <v>678</v>
      </c>
      <c r="C22" s="175" t="s">
        <v>682</v>
      </c>
      <c r="D22" s="58">
        <f>ROUND(+E22/8,0)</f>
        <v>10</v>
      </c>
      <c r="E22" s="155">
        <v>80</v>
      </c>
      <c r="F22" s="84">
        <f>+ROUND((847.53/21)*D22,2)</f>
        <v>403.59</v>
      </c>
    </row>
    <row r="23" spans="1:6" s="72" customFormat="1" ht="15">
      <c r="A23" s="99">
        <v>10</v>
      </c>
      <c r="B23" s="345" t="s">
        <v>678</v>
      </c>
      <c r="C23" s="85" t="s">
        <v>683</v>
      </c>
      <c r="D23" s="58">
        <f aca="true" t="shared" si="2" ref="D23:D29">ROUND(+E23/8,0)</f>
        <v>5</v>
      </c>
      <c r="E23" s="116">
        <v>40</v>
      </c>
      <c r="F23" s="84">
        <f aca="true" t="shared" si="3" ref="F23:F29">+ROUND((847.53/21)*D23,2)</f>
        <v>201.79</v>
      </c>
    </row>
    <row r="24" spans="1:6" s="72" customFormat="1" ht="15">
      <c r="A24" s="99">
        <v>11</v>
      </c>
      <c r="B24" s="345" t="s">
        <v>678</v>
      </c>
      <c r="C24" s="85" t="s">
        <v>684</v>
      </c>
      <c r="D24" s="58">
        <f t="shared" si="2"/>
        <v>10</v>
      </c>
      <c r="E24" s="116">
        <v>80</v>
      </c>
      <c r="F24" s="84">
        <f t="shared" si="3"/>
        <v>403.59</v>
      </c>
    </row>
    <row r="25" spans="1:6" s="72" customFormat="1" ht="15">
      <c r="A25" s="99">
        <v>12</v>
      </c>
      <c r="B25" s="345" t="s">
        <v>678</v>
      </c>
      <c r="C25" s="85" t="s">
        <v>685</v>
      </c>
      <c r="D25" s="58">
        <f t="shared" si="2"/>
        <v>10</v>
      </c>
      <c r="E25" s="116">
        <v>80</v>
      </c>
      <c r="F25" s="84">
        <f t="shared" si="3"/>
        <v>403.59</v>
      </c>
    </row>
    <row r="26" spans="1:6" s="72" customFormat="1" ht="15">
      <c r="A26" s="99">
        <v>13</v>
      </c>
      <c r="B26" s="345" t="s">
        <v>678</v>
      </c>
      <c r="C26" s="85" t="s">
        <v>686</v>
      </c>
      <c r="D26" s="58">
        <f t="shared" si="2"/>
        <v>5</v>
      </c>
      <c r="E26" s="116">
        <v>40</v>
      </c>
      <c r="F26" s="84">
        <f t="shared" si="3"/>
        <v>201.79</v>
      </c>
    </row>
    <row r="27" spans="1:6" s="72" customFormat="1" ht="15">
      <c r="A27" s="99">
        <v>14</v>
      </c>
      <c r="B27" s="345" t="s">
        <v>678</v>
      </c>
      <c r="C27" s="85" t="s">
        <v>679</v>
      </c>
      <c r="D27" s="58">
        <f t="shared" si="2"/>
        <v>5</v>
      </c>
      <c r="E27" s="116">
        <v>40</v>
      </c>
      <c r="F27" s="84">
        <f t="shared" si="3"/>
        <v>201.79</v>
      </c>
    </row>
    <row r="28" spans="1:6" s="72" customFormat="1" ht="15">
      <c r="A28" s="99">
        <v>15</v>
      </c>
      <c r="B28" s="345" t="s">
        <v>678</v>
      </c>
      <c r="C28" s="85" t="s">
        <v>680</v>
      </c>
      <c r="D28" s="58">
        <f t="shared" si="2"/>
        <v>10</v>
      </c>
      <c r="E28" s="116">
        <v>80</v>
      </c>
      <c r="F28" s="84">
        <f t="shared" si="3"/>
        <v>403.59</v>
      </c>
    </row>
    <row r="29" spans="1:6" s="72" customFormat="1" ht="21" customHeight="1" thickBot="1">
      <c r="A29" s="99">
        <v>16</v>
      </c>
      <c r="B29" s="345" t="s">
        <v>678</v>
      </c>
      <c r="C29" s="85" t="s">
        <v>411</v>
      </c>
      <c r="D29" s="58">
        <f t="shared" si="2"/>
        <v>20</v>
      </c>
      <c r="E29" s="116">
        <v>160</v>
      </c>
      <c r="F29" s="84">
        <f t="shared" si="3"/>
        <v>807.17</v>
      </c>
    </row>
    <row r="30" spans="1:6" s="72" customFormat="1" ht="15.75" thickBot="1">
      <c r="A30" s="32"/>
      <c r="B30" s="31" t="s">
        <v>201</v>
      </c>
      <c r="C30" s="157" t="s">
        <v>62</v>
      </c>
      <c r="D30" s="181">
        <f>SUM(D31:D40)</f>
        <v>75</v>
      </c>
      <c r="E30" s="181">
        <f>SUM(E31:E40)</f>
        <v>600</v>
      </c>
      <c r="F30" s="174">
        <f>SUM(F31:F40)</f>
        <v>3026.9</v>
      </c>
    </row>
    <row r="31" spans="1:6" s="72" customFormat="1" ht="15">
      <c r="A31" s="89">
        <v>17</v>
      </c>
      <c r="B31" s="345" t="s">
        <v>678</v>
      </c>
      <c r="C31" s="175" t="s">
        <v>412</v>
      </c>
      <c r="D31" s="58">
        <f>ROUND(+E31/8,0)</f>
        <v>10</v>
      </c>
      <c r="E31" s="155">
        <v>80</v>
      </c>
      <c r="F31" s="84">
        <f>+ROUND((847.53/21)*D31,2)</f>
        <v>403.59</v>
      </c>
    </row>
    <row r="32" spans="1:6" s="72" customFormat="1" ht="15">
      <c r="A32" s="89">
        <v>18</v>
      </c>
      <c r="B32" s="345" t="s">
        <v>678</v>
      </c>
      <c r="C32" s="85" t="s">
        <v>413</v>
      </c>
      <c r="D32" s="58">
        <f aca="true" t="shared" si="4" ref="D32:D40">ROUND(+E32/8,0)</f>
        <v>5</v>
      </c>
      <c r="E32" s="116">
        <v>40</v>
      </c>
      <c r="F32" s="84">
        <f aca="true" t="shared" si="5" ref="F32:F40">+ROUND((847.53/21)*D32,2)</f>
        <v>201.79</v>
      </c>
    </row>
    <row r="33" spans="1:6" s="72" customFormat="1" ht="15">
      <c r="A33" s="89">
        <v>19</v>
      </c>
      <c r="B33" s="345" t="s">
        <v>678</v>
      </c>
      <c r="C33" s="85" t="s">
        <v>414</v>
      </c>
      <c r="D33" s="58">
        <f t="shared" si="4"/>
        <v>10</v>
      </c>
      <c r="E33" s="116">
        <v>80</v>
      </c>
      <c r="F33" s="84">
        <f t="shared" si="5"/>
        <v>403.59</v>
      </c>
    </row>
    <row r="34" spans="1:6" s="72" customFormat="1" ht="15">
      <c r="A34" s="89">
        <v>20</v>
      </c>
      <c r="B34" s="345" t="s">
        <v>678</v>
      </c>
      <c r="C34" s="85" t="s">
        <v>179</v>
      </c>
      <c r="D34" s="58">
        <f t="shared" si="4"/>
        <v>10</v>
      </c>
      <c r="E34" s="116">
        <v>80</v>
      </c>
      <c r="F34" s="84">
        <f t="shared" si="5"/>
        <v>403.59</v>
      </c>
    </row>
    <row r="35" spans="1:6" s="72" customFormat="1" ht="15">
      <c r="A35" s="89">
        <v>21</v>
      </c>
      <c r="B35" s="345" t="s">
        <v>678</v>
      </c>
      <c r="C35" s="85" t="s">
        <v>180</v>
      </c>
      <c r="D35" s="58">
        <f t="shared" si="4"/>
        <v>5</v>
      </c>
      <c r="E35" s="116">
        <v>40</v>
      </c>
      <c r="F35" s="84">
        <f t="shared" si="5"/>
        <v>201.79</v>
      </c>
    </row>
    <row r="36" spans="1:6" s="72" customFormat="1" ht="15">
      <c r="A36" s="89">
        <v>22</v>
      </c>
      <c r="B36" s="345" t="s">
        <v>678</v>
      </c>
      <c r="C36" s="85" t="s">
        <v>181</v>
      </c>
      <c r="D36" s="58">
        <f t="shared" si="4"/>
        <v>5</v>
      </c>
      <c r="E36" s="116">
        <v>40</v>
      </c>
      <c r="F36" s="84">
        <f t="shared" si="5"/>
        <v>201.79</v>
      </c>
    </row>
    <row r="37" spans="1:6" s="72" customFormat="1" ht="15">
      <c r="A37" s="89">
        <v>23</v>
      </c>
      <c r="B37" s="345" t="s">
        <v>678</v>
      </c>
      <c r="C37" s="85" t="s">
        <v>182</v>
      </c>
      <c r="D37" s="58">
        <f t="shared" si="4"/>
        <v>10</v>
      </c>
      <c r="E37" s="116">
        <v>80</v>
      </c>
      <c r="F37" s="84">
        <f t="shared" si="5"/>
        <v>403.59</v>
      </c>
    </row>
    <row r="38" spans="1:6" s="72" customFormat="1" ht="15">
      <c r="A38" s="89">
        <v>24</v>
      </c>
      <c r="B38" s="345" t="s">
        <v>678</v>
      </c>
      <c r="C38" s="85" t="s">
        <v>183</v>
      </c>
      <c r="D38" s="58">
        <f t="shared" si="4"/>
        <v>5</v>
      </c>
      <c r="E38" s="116">
        <v>40</v>
      </c>
      <c r="F38" s="84">
        <f t="shared" si="5"/>
        <v>201.79</v>
      </c>
    </row>
    <row r="39" spans="1:6" s="72" customFormat="1" ht="15">
      <c r="A39" s="89">
        <v>25</v>
      </c>
      <c r="B39" s="345" t="s">
        <v>678</v>
      </c>
      <c r="C39" s="85" t="s">
        <v>184</v>
      </c>
      <c r="D39" s="58">
        <f t="shared" si="4"/>
        <v>10</v>
      </c>
      <c r="E39" s="116">
        <v>80</v>
      </c>
      <c r="F39" s="84">
        <f>+ROUND((847.53/21)*D39,2)</f>
        <v>403.59</v>
      </c>
    </row>
    <row r="40" spans="1:6" s="72" customFormat="1" ht="15.75" thickBot="1">
      <c r="A40" s="89">
        <v>26</v>
      </c>
      <c r="B40" s="345" t="s">
        <v>678</v>
      </c>
      <c r="C40" s="85" t="s">
        <v>185</v>
      </c>
      <c r="D40" s="58">
        <f t="shared" si="4"/>
        <v>5</v>
      </c>
      <c r="E40" s="116">
        <v>40</v>
      </c>
      <c r="F40" s="84">
        <f t="shared" si="5"/>
        <v>201.79</v>
      </c>
    </row>
    <row r="41" spans="1:6" s="72" customFormat="1" ht="15.75" thickBot="1">
      <c r="A41" s="32"/>
      <c r="B41" s="31" t="s">
        <v>299</v>
      </c>
      <c r="C41" s="157" t="s">
        <v>62</v>
      </c>
      <c r="D41" s="181">
        <f>SUM(D42:D53)</f>
        <v>90</v>
      </c>
      <c r="E41" s="181">
        <f>SUM(E42:E53)</f>
        <v>720</v>
      </c>
      <c r="F41" s="174">
        <f>SUM(F42:F53)</f>
        <v>3632.28</v>
      </c>
    </row>
    <row r="42" spans="1:6" s="72" customFormat="1" ht="15">
      <c r="A42" s="89">
        <v>27</v>
      </c>
      <c r="B42" s="345" t="s">
        <v>678</v>
      </c>
      <c r="C42" s="175" t="s">
        <v>186</v>
      </c>
      <c r="D42" s="58">
        <f>ROUND(+E42/8,0)</f>
        <v>10</v>
      </c>
      <c r="E42" s="155">
        <v>80</v>
      </c>
      <c r="F42" s="84">
        <f>+ROUND((847.53/21)*D42,2)</f>
        <v>403.59</v>
      </c>
    </row>
    <row r="43" spans="1:6" s="72" customFormat="1" ht="15">
      <c r="A43" s="89">
        <v>28</v>
      </c>
      <c r="B43" s="345" t="s">
        <v>678</v>
      </c>
      <c r="C43" s="85" t="s">
        <v>716</v>
      </c>
      <c r="D43" s="58">
        <f aca="true" t="shared" si="6" ref="D43:D53">ROUND(+E43/8,0)</f>
        <v>5</v>
      </c>
      <c r="E43" s="116">
        <v>40</v>
      </c>
      <c r="F43" s="84">
        <f aca="true" t="shared" si="7" ref="F43:F53">+ROUND((847.53/21)*D43,2)</f>
        <v>201.79</v>
      </c>
    </row>
    <row r="44" spans="1:6" s="72" customFormat="1" ht="15">
      <c r="A44" s="89">
        <v>29</v>
      </c>
      <c r="B44" s="345" t="s">
        <v>678</v>
      </c>
      <c r="C44" s="85" t="s">
        <v>95</v>
      </c>
      <c r="D44" s="58">
        <f t="shared" si="6"/>
        <v>10</v>
      </c>
      <c r="E44" s="116">
        <v>80</v>
      </c>
      <c r="F44" s="84">
        <f t="shared" si="7"/>
        <v>403.59</v>
      </c>
    </row>
    <row r="45" spans="1:6" s="72" customFormat="1" ht="15">
      <c r="A45" s="89">
        <v>30</v>
      </c>
      <c r="B45" s="345" t="s">
        <v>678</v>
      </c>
      <c r="C45" s="85" t="s">
        <v>96</v>
      </c>
      <c r="D45" s="58">
        <f t="shared" si="6"/>
        <v>10</v>
      </c>
      <c r="E45" s="116">
        <v>80</v>
      </c>
      <c r="F45" s="84">
        <f t="shared" si="7"/>
        <v>403.59</v>
      </c>
    </row>
    <row r="46" spans="1:6" s="72" customFormat="1" ht="15">
      <c r="A46" s="89">
        <v>31</v>
      </c>
      <c r="B46" s="345" t="s">
        <v>678</v>
      </c>
      <c r="C46" s="85" t="s">
        <v>97</v>
      </c>
      <c r="D46" s="58">
        <f t="shared" si="6"/>
        <v>5</v>
      </c>
      <c r="E46" s="116">
        <v>40</v>
      </c>
      <c r="F46" s="84">
        <f t="shared" si="7"/>
        <v>201.79</v>
      </c>
    </row>
    <row r="47" spans="1:6" s="72" customFormat="1" ht="15">
      <c r="A47" s="89">
        <v>32</v>
      </c>
      <c r="B47" s="345" t="s">
        <v>678</v>
      </c>
      <c r="C47" s="85" t="s">
        <v>98</v>
      </c>
      <c r="D47" s="58">
        <f t="shared" si="6"/>
        <v>5</v>
      </c>
      <c r="E47" s="116">
        <v>40</v>
      </c>
      <c r="F47" s="84">
        <f t="shared" si="7"/>
        <v>201.79</v>
      </c>
    </row>
    <row r="48" spans="1:6" s="72" customFormat="1" ht="15">
      <c r="A48" s="89">
        <v>33</v>
      </c>
      <c r="B48" s="345" t="s">
        <v>678</v>
      </c>
      <c r="C48" s="85" t="s">
        <v>99</v>
      </c>
      <c r="D48" s="58">
        <f t="shared" si="6"/>
        <v>10</v>
      </c>
      <c r="E48" s="116">
        <v>80</v>
      </c>
      <c r="F48" s="84">
        <f t="shared" si="7"/>
        <v>403.59</v>
      </c>
    </row>
    <row r="49" spans="1:6" s="72" customFormat="1" ht="15">
      <c r="A49" s="89">
        <v>34</v>
      </c>
      <c r="B49" s="345" t="s">
        <v>678</v>
      </c>
      <c r="C49" s="85" t="s">
        <v>100</v>
      </c>
      <c r="D49" s="58">
        <f t="shared" si="6"/>
        <v>5</v>
      </c>
      <c r="E49" s="116">
        <v>40</v>
      </c>
      <c r="F49" s="84">
        <f t="shared" si="7"/>
        <v>201.79</v>
      </c>
    </row>
    <row r="50" spans="1:6" s="72" customFormat="1" ht="15">
      <c r="A50" s="89">
        <v>35</v>
      </c>
      <c r="B50" s="345" t="s">
        <v>678</v>
      </c>
      <c r="C50" s="85" t="s">
        <v>101</v>
      </c>
      <c r="D50" s="58">
        <f t="shared" si="6"/>
        <v>10</v>
      </c>
      <c r="E50" s="116">
        <v>80</v>
      </c>
      <c r="F50" s="84">
        <f>+ROUND((847.53/21)*D50,2)</f>
        <v>403.59</v>
      </c>
    </row>
    <row r="51" spans="1:6" s="72" customFormat="1" ht="15">
      <c r="A51" s="89">
        <v>36</v>
      </c>
      <c r="B51" s="345" t="s">
        <v>678</v>
      </c>
      <c r="C51" s="85" t="s">
        <v>486</v>
      </c>
      <c r="D51" s="58">
        <f t="shared" si="6"/>
        <v>5</v>
      </c>
      <c r="E51" s="116">
        <v>40</v>
      </c>
      <c r="F51" s="84">
        <f t="shared" si="7"/>
        <v>201.79</v>
      </c>
    </row>
    <row r="52" spans="1:6" s="72" customFormat="1" ht="15">
      <c r="A52" s="89">
        <v>37</v>
      </c>
      <c r="B52" s="345" t="s">
        <v>678</v>
      </c>
      <c r="C52" s="85" t="s">
        <v>487</v>
      </c>
      <c r="D52" s="58">
        <f t="shared" si="6"/>
        <v>10</v>
      </c>
      <c r="E52" s="116">
        <v>80</v>
      </c>
      <c r="F52" s="84">
        <f>+ROUND((847.53/21)*D52,2)</f>
        <v>403.59</v>
      </c>
    </row>
    <row r="53" spans="1:6" s="72" customFormat="1" ht="15.75" thickBot="1">
      <c r="A53" s="233">
        <v>38</v>
      </c>
      <c r="B53" s="346" t="s">
        <v>678</v>
      </c>
      <c r="C53" s="337" t="s">
        <v>488</v>
      </c>
      <c r="D53" s="58">
        <f t="shared" si="6"/>
        <v>5</v>
      </c>
      <c r="E53" s="143">
        <v>40</v>
      </c>
      <c r="F53" s="84">
        <f t="shared" si="7"/>
        <v>201.79</v>
      </c>
    </row>
    <row r="54" spans="1:6" s="72" customFormat="1" ht="15.75" thickBot="1">
      <c r="A54" s="214"/>
      <c r="B54" s="206"/>
      <c r="C54" s="206" t="s">
        <v>373</v>
      </c>
      <c r="D54" s="182">
        <f>+D12+D21+D30+D41</f>
        <v>315</v>
      </c>
      <c r="E54" s="182">
        <f>+E12+E21+E30+E41</f>
        <v>2520</v>
      </c>
      <c r="F54" s="180">
        <f>+F12+F21+F30+F41</f>
        <v>12712.980000000001</v>
      </c>
    </row>
  </sheetData>
  <sheetProtection/>
  <mergeCells count="9">
    <mergeCell ref="A9:A11"/>
    <mergeCell ref="B9:B11"/>
    <mergeCell ref="C9:C11"/>
    <mergeCell ref="D9:E10"/>
    <mergeCell ref="F9:F11"/>
    <mergeCell ref="A1:F1"/>
    <mergeCell ref="A3:F3"/>
    <mergeCell ref="A5:F5"/>
    <mergeCell ref="A7:F7"/>
  </mergeCells>
  <printOptions/>
  <pageMargins left="0.75" right="0.75" top="0.3" bottom="0.25" header="0.23" footer="0.19"/>
  <pageSetup fitToHeight="1" fitToWidth="1" horizontalDpi="600" verticalDpi="600" orientation="portrait" paperSize="9" scale="66" r:id="rId1"/>
</worksheet>
</file>

<file path=xl/worksheets/sheet41.xml><?xml version="1.0" encoding="utf-8"?>
<worksheet xmlns="http://schemas.openxmlformats.org/spreadsheetml/2006/main" xmlns:r="http://schemas.openxmlformats.org/officeDocument/2006/relationships">
  <sheetPr>
    <tabColor rgb="FF00B050"/>
  </sheetPr>
  <dimension ref="A1:G29"/>
  <sheetViews>
    <sheetView zoomScalePageLayoutView="0" workbookViewId="0" topLeftCell="A1">
      <selection activeCell="C13" sqref="C13"/>
    </sheetView>
  </sheetViews>
  <sheetFormatPr defaultColWidth="9.140625" defaultRowHeight="15"/>
  <cols>
    <col min="1" max="1" width="14.00390625" style="72" customWidth="1"/>
    <col min="2" max="2" width="16.7109375" style="72" customWidth="1"/>
    <col min="3" max="3" width="75.28125" style="72" customWidth="1"/>
    <col min="4" max="4" width="10.00390625" style="119" customWidth="1"/>
    <col min="5" max="5" width="12.8515625" style="119" customWidth="1"/>
    <col min="6" max="6" width="18.57421875" style="72" customWidth="1"/>
    <col min="7" max="16384" width="9.140625" style="72" customWidth="1"/>
  </cols>
  <sheetData>
    <row r="1" spans="1:6" s="409" customFormat="1" ht="15" customHeight="1">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ustomHeight="1">
      <c r="A7" s="553" t="s">
        <v>173</v>
      </c>
      <c r="B7" s="553"/>
      <c r="C7" s="553"/>
      <c r="D7" s="553"/>
      <c r="E7" s="553"/>
      <c r="F7" s="553"/>
    </row>
    <row r="8" ht="15.75" thickBot="1"/>
    <row r="9" spans="1:6" ht="15" customHeight="1">
      <c r="A9" s="554" t="s">
        <v>323</v>
      </c>
      <c r="B9" s="556" t="s">
        <v>324</v>
      </c>
      <c r="C9" s="556" t="s">
        <v>325</v>
      </c>
      <c r="D9" s="556" t="s">
        <v>326</v>
      </c>
      <c r="E9" s="556"/>
      <c r="F9" s="540" t="s">
        <v>280</v>
      </c>
    </row>
    <row r="10" spans="1:6" ht="15">
      <c r="A10" s="555"/>
      <c r="B10" s="557"/>
      <c r="C10" s="557"/>
      <c r="D10" s="557"/>
      <c r="E10" s="557"/>
      <c r="F10" s="541"/>
    </row>
    <row r="11" spans="1:6" ht="84.75" customHeight="1">
      <c r="A11" s="555"/>
      <c r="B11" s="557"/>
      <c r="C11" s="557"/>
      <c r="D11" s="65" t="s">
        <v>92</v>
      </c>
      <c r="E11" s="65" t="s">
        <v>93</v>
      </c>
      <c r="F11" s="541"/>
    </row>
    <row r="12" spans="1:7" ht="15">
      <c r="A12" s="32"/>
      <c r="B12" s="31" t="s">
        <v>243</v>
      </c>
      <c r="C12" s="23"/>
      <c r="D12" s="24">
        <f>SUM(D13:D14)</f>
        <v>5</v>
      </c>
      <c r="E12" s="24">
        <f>SUM(E13:E14)</f>
        <v>40</v>
      </c>
      <c r="F12" s="25">
        <f>SUM(F13:F14)</f>
        <v>66.67</v>
      </c>
      <c r="G12" s="120"/>
    </row>
    <row r="13" spans="1:7" ht="165">
      <c r="A13" s="89">
        <v>1</v>
      </c>
      <c r="B13" s="114" t="s">
        <v>678</v>
      </c>
      <c r="C13" s="114" t="s">
        <v>23</v>
      </c>
      <c r="D13" s="58">
        <f aca="true" t="shared" si="0" ref="D13:D28">ROUND(+E13/8,0)</f>
        <v>3</v>
      </c>
      <c r="E13" s="65">
        <v>24</v>
      </c>
      <c r="F13" s="87">
        <f>+ROUND((280/21)*D13,2)</f>
        <v>40</v>
      </c>
      <c r="G13" s="120"/>
    </row>
    <row r="14" spans="1:7" ht="135">
      <c r="A14" s="89">
        <v>2</v>
      </c>
      <c r="B14" s="114" t="s">
        <v>678</v>
      </c>
      <c r="C14" s="114" t="s">
        <v>172</v>
      </c>
      <c r="D14" s="58">
        <f t="shared" si="0"/>
        <v>2</v>
      </c>
      <c r="E14" s="86">
        <v>16</v>
      </c>
      <c r="F14" s="87">
        <f>+ROUND((280/21)*D14,2)</f>
        <v>26.67</v>
      </c>
      <c r="G14" s="120"/>
    </row>
    <row r="15" spans="1:6" ht="15">
      <c r="A15" s="32"/>
      <c r="B15" s="31" t="s">
        <v>45</v>
      </c>
      <c r="C15" s="23"/>
      <c r="D15" s="24">
        <f>SUM(D16:D18)</f>
        <v>7</v>
      </c>
      <c r="E15" s="24">
        <f>SUM(E16:E18)</f>
        <v>50</v>
      </c>
      <c r="F15" s="25">
        <f>SUM(F16:F18)</f>
        <v>93.34</v>
      </c>
    </row>
    <row r="16" spans="1:6" ht="45">
      <c r="A16" s="89">
        <v>3</v>
      </c>
      <c r="B16" s="114" t="s">
        <v>678</v>
      </c>
      <c r="C16" s="114" t="s">
        <v>174</v>
      </c>
      <c r="D16" s="58">
        <f t="shared" si="0"/>
        <v>2</v>
      </c>
      <c r="E16" s="65">
        <v>14</v>
      </c>
      <c r="F16" s="87">
        <f>+ROUND((280/21)*D16,2)</f>
        <v>26.67</v>
      </c>
    </row>
    <row r="17" spans="1:6" ht="75">
      <c r="A17" s="89">
        <v>4</v>
      </c>
      <c r="B17" s="114" t="s">
        <v>678</v>
      </c>
      <c r="C17" s="114" t="s">
        <v>175</v>
      </c>
      <c r="D17" s="58">
        <f t="shared" si="0"/>
        <v>2</v>
      </c>
      <c r="E17" s="65">
        <v>16</v>
      </c>
      <c r="F17" s="87">
        <f>+ROUND((280/21)*D17,2)</f>
        <v>26.67</v>
      </c>
    </row>
    <row r="18" spans="1:6" ht="90">
      <c r="A18" s="89">
        <v>5</v>
      </c>
      <c r="B18" s="114" t="s">
        <v>678</v>
      </c>
      <c r="C18" s="114" t="s">
        <v>176</v>
      </c>
      <c r="D18" s="58">
        <f t="shared" si="0"/>
        <v>3</v>
      </c>
      <c r="E18" s="65">
        <v>20</v>
      </c>
      <c r="F18" s="87">
        <f>+ROUND((280/21)*D18,2)</f>
        <v>40</v>
      </c>
    </row>
    <row r="19" spans="1:6" ht="15">
      <c r="A19" s="32"/>
      <c r="B19" s="31" t="s">
        <v>201</v>
      </c>
      <c r="C19" s="23"/>
      <c r="D19" s="24">
        <f>SUM(D20:D20)</f>
        <v>3</v>
      </c>
      <c r="E19" s="24">
        <f>SUM(E20:E20)</f>
        <v>26</v>
      </c>
      <c r="F19" s="25">
        <f>SUM(F20:F20)</f>
        <v>40</v>
      </c>
    </row>
    <row r="20" spans="1:6" ht="180">
      <c r="A20" s="89">
        <v>6</v>
      </c>
      <c r="B20" s="114" t="s">
        <v>678</v>
      </c>
      <c r="C20" s="114" t="s">
        <v>146</v>
      </c>
      <c r="D20" s="58">
        <f t="shared" si="0"/>
        <v>3</v>
      </c>
      <c r="E20" s="86">
        <v>26</v>
      </c>
      <c r="F20" s="87">
        <f>+ROUND((280/21)*D20,2)</f>
        <v>40</v>
      </c>
    </row>
    <row r="21" spans="1:6" ht="15">
      <c r="A21" s="32"/>
      <c r="B21" s="31" t="s">
        <v>299</v>
      </c>
      <c r="C21" s="23"/>
      <c r="D21" s="348">
        <f>SUM(D22:D24)</f>
        <v>10</v>
      </c>
      <c r="E21" s="348">
        <f>SUM(E22:E24)</f>
        <v>70</v>
      </c>
      <c r="F21" s="25">
        <f>SUM(F22:F24)</f>
        <v>133.34</v>
      </c>
    </row>
    <row r="22" spans="1:6" ht="105">
      <c r="A22" s="89">
        <v>7</v>
      </c>
      <c r="B22" s="114" t="s">
        <v>678</v>
      </c>
      <c r="C22" s="115" t="s">
        <v>147</v>
      </c>
      <c r="D22" s="58">
        <f t="shared" si="0"/>
        <v>3</v>
      </c>
      <c r="E22" s="104">
        <v>22</v>
      </c>
      <c r="F22" s="106">
        <f>+ROUND((280/21)*D22,2)</f>
        <v>40</v>
      </c>
    </row>
    <row r="23" spans="1:6" ht="90">
      <c r="A23" s="99">
        <v>8</v>
      </c>
      <c r="B23" s="114" t="s">
        <v>678</v>
      </c>
      <c r="C23" s="115" t="s">
        <v>148</v>
      </c>
      <c r="D23" s="58">
        <f t="shared" si="0"/>
        <v>2</v>
      </c>
      <c r="E23" s="104">
        <v>12</v>
      </c>
      <c r="F23" s="106">
        <f>+ROUND((280/21)*D23,2)</f>
        <v>26.67</v>
      </c>
    </row>
    <row r="24" spans="1:6" ht="165">
      <c r="A24" s="99">
        <v>9</v>
      </c>
      <c r="B24" s="114" t="s">
        <v>678</v>
      </c>
      <c r="C24" s="114" t="s">
        <v>149</v>
      </c>
      <c r="D24" s="58">
        <f t="shared" si="0"/>
        <v>5</v>
      </c>
      <c r="E24" s="86">
        <v>36</v>
      </c>
      <c r="F24" s="87">
        <f>+ROUND((280/21)*D24,2)</f>
        <v>66.67</v>
      </c>
    </row>
    <row r="25" spans="1:6" ht="15">
      <c r="A25" s="32"/>
      <c r="B25" s="60" t="s">
        <v>449</v>
      </c>
      <c r="C25" s="23"/>
      <c r="D25" s="24">
        <f>SUM(D26:D28)</f>
        <v>7</v>
      </c>
      <c r="E25" s="24">
        <f>SUM(E26:E28)</f>
        <v>56</v>
      </c>
      <c r="F25" s="25">
        <f>SUM(F26:F28)</f>
        <v>93.34</v>
      </c>
    </row>
    <row r="26" spans="1:6" ht="120">
      <c r="A26" s="89">
        <v>10</v>
      </c>
      <c r="B26" s="114" t="s">
        <v>678</v>
      </c>
      <c r="C26" s="114" t="s">
        <v>150</v>
      </c>
      <c r="D26" s="58">
        <f t="shared" si="0"/>
        <v>3</v>
      </c>
      <c r="E26" s="86">
        <v>26</v>
      </c>
      <c r="F26" s="87">
        <f>+ROUND((280/21)*D26,2)</f>
        <v>40</v>
      </c>
    </row>
    <row r="27" spans="1:6" ht="90">
      <c r="A27" s="89">
        <v>11</v>
      </c>
      <c r="B27" s="114" t="s">
        <v>678</v>
      </c>
      <c r="C27" s="114" t="s">
        <v>151</v>
      </c>
      <c r="D27" s="58">
        <f t="shared" si="0"/>
        <v>2</v>
      </c>
      <c r="E27" s="86">
        <v>16</v>
      </c>
      <c r="F27" s="87">
        <f>+ROUND((280/21)*D27,2)</f>
        <v>26.67</v>
      </c>
    </row>
    <row r="28" spans="1:6" ht="75.75" thickBot="1">
      <c r="A28" s="233">
        <v>12</v>
      </c>
      <c r="B28" s="234" t="s">
        <v>678</v>
      </c>
      <c r="C28" s="234" t="s">
        <v>152</v>
      </c>
      <c r="D28" s="340">
        <f t="shared" si="0"/>
        <v>2</v>
      </c>
      <c r="E28" s="336">
        <v>14</v>
      </c>
      <c r="F28" s="144">
        <f>+ROUND((280/21)*D28,2)</f>
        <v>26.67</v>
      </c>
    </row>
    <row r="29" spans="1:6" ht="15.75" thickBot="1">
      <c r="A29" s="214"/>
      <c r="B29" s="206"/>
      <c r="C29" s="206" t="s">
        <v>373</v>
      </c>
      <c r="D29" s="182">
        <f>+D12+D15+D19+D21+D25</f>
        <v>32</v>
      </c>
      <c r="E29" s="182">
        <f>+E12+E15+E19+E21+E25</f>
        <v>242</v>
      </c>
      <c r="F29" s="180">
        <f>+F12+F15+F19+F21+F25</f>
        <v>426.69000000000005</v>
      </c>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rgb="FFFFC000"/>
  </sheetPr>
  <dimension ref="A1:F35"/>
  <sheetViews>
    <sheetView zoomScalePageLayoutView="0" workbookViewId="0" topLeftCell="A1">
      <selection activeCell="C9" sqref="C9:C11"/>
    </sheetView>
  </sheetViews>
  <sheetFormatPr defaultColWidth="9.140625" defaultRowHeight="15"/>
  <cols>
    <col min="1" max="1" width="10.7109375" style="72" bestFit="1" customWidth="1"/>
    <col min="2" max="2" width="15.28125" style="72" customWidth="1"/>
    <col min="3" max="3" width="63.8515625" style="72" customWidth="1"/>
    <col min="4" max="4" width="12.140625" style="72" customWidth="1"/>
    <col min="5" max="5" width="11.8515625" style="72" customWidth="1"/>
    <col min="6" max="6" width="17.8515625" style="72" customWidth="1"/>
    <col min="7" max="16384" width="9.140625" style="72" customWidth="1"/>
  </cols>
  <sheetData>
    <row r="1" spans="1:6" s="409" customFormat="1" ht="15" customHeight="1">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ustomHeight="1">
      <c r="A7" s="542" t="s">
        <v>153</v>
      </c>
      <c r="B7" s="542"/>
      <c r="C7" s="542"/>
      <c r="D7" s="542"/>
      <c r="E7" s="542"/>
      <c r="F7" s="542"/>
    </row>
    <row r="8" spans="1:6" ht="15.75" thickBot="1">
      <c r="A8" s="67"/>
      <c r="B8" s="128"/>
      <c r="C8" s="129"/>
      <c r="D8" s="129"/>
      <c r="E8" s="67"/>
      <c r="F8" s="128"/>
    </row>
    <row r="9" spans="1:6" ht="15" customHeight="1">
      <c r="A9" s="543" t="s">
        <v>323</v>
      </c>
      <c r="B9" s="545" t="s">
        <v>324</v>
      </c>
      <c r="C9" s="545" t="s">
        <v>325</v>
      </c>
      <c r="D9" s="547" t="s">
        <v>326</v>
      </c>
      <c r="E9" s="548"/>
      <c r="F9" s="551" t="s">
        <v>280</v>
      </c>
    </row>
    <row r="10" spans="1:6" ht="15">
      <c r="A10" s="544"/>
      <c r="B10" s="546"/>
      <c r="C10" s="546"/>
      <c r="D10" s="549"/>
      <c r="E10" s="550"/>
      <c r="F10" s="552"/>
    </row>
    <row r="11" spans="1:6" ht="98.25" customHeight="1" thickBot="1">
      <c r="A11" s="544"/>
      <c r="B11" s="546"/>
      <c r="C11" s="546"/>
      <c r="D11" s="165" t="s">
        <v>92</v>
      </c>
      <c r="E11" s="165" t="s">
        <v>93</v>
      </c>
      <c r="F11" s="552"/>
    </row>
    <row r="12" spans="1:6" ht="15.75" thickBot="1">
      <c r="A12" s="347"/>
      <c r="B12" s="347" t="s">
        <v>243</v>
      </c>
      <c r="C12" s="157" t="s">
        <v>62</v>
      </c>
      <c r="D12" s="181">
        <f>SUM(D13:D14)</f>
        <v>45</v>
      </c>
      <c r="E12" s="181">
        <f>SUM(E13:E14)</f>
        <v>360</v>
      </c>
      <c r="F12" s="174">
        <f>SUM(F13:F14)</f>
        <v>600</v>
      </c>
    </row>
    <row r="13" spans="1:6" ht="15">
      <c r="A13" s="163">
        <v>1</v>
      </c>
      <c r="B13" s="83" t="s">
        <v>678</v>
      </c>
      <c r="C13" s="175" t="s">
        <v>370</v>
      </c>
      <c r="D13" s="58">
        <f>ROUND(+E13/8,0)</f>
        <v>30</v>
      </c>
      <c r="E13" s="349">
        <v>240</v>
      </c>
      <c r="F13" s="87">
        <f>+ROUND((280/21)*D13,2)</f>
        <v>400</v>
      </c>
    </row>
    <row r="14" spans="1:6" ht="15.75" thickBot="1">
      <c r="A14" s="68">
        <v>2</v>
      </c>
      <c r="B14" s="86" t="s">
        <v>678</v>
      </c>
      <c r="C14" s="85" t="s">
        <v>371</v>
      </c>
      <c r="D14" s="58">
        <f>ROUND(+E14/8,0)</f>
        <v>15</v>
      </c>
      <c r="E14" s="130">
        <v>120</v>
      </c>
      <c r="F14" s="87">
        <f>+ROUND((280/21)*D14,2)</f>
        <v>200</v>
      </c>
    </row>
    <row r="15" spans="1:6" ht="15.75" thickBot="1">
      <c r="A15" s="347"/>
      <c r="B15" s="347" t="s">
        <v>246</v>
      </c>
      <c r="C15" s="157" t="s">
        <v>62</v>
      </c>
      <c r="D15" s="181">
        <f>SUM(D16:D23)</f>
        <v>62</v>
      </c>
      <c r="E15" s="181">
        <f>SUM(E16:E23)</f>
        <v>490</v>
      </c>
      <c r="F15" s="174">
        <f>SUM(F16:F23)</f>
        <v>826.6699999999998</v>
      </c>
    </row>
    <row r="16" spans="1:6" ht="15">
      <c r="A16" s="98">
        <v>3</v>
      </c>
      <c r="B16" s="83" t="s">
        <v>678</v>
      </c>
      <c r="C16" s="175" t="s">
        <v>378</v>
      </c>
      <c r="D16" s="58">
        <f aca="true" t="shared" si="0" ref="D16:D34">ROUND(+E16/8,0)</f>
        <v>3</v>
      </c>
      <c r="E16" s="155">
        <v>20</v>
      </c>
      <c r="F16" s="87">
        <f>+ROUND((280/21)*D16,2)</f>
        <v>40</v>
      </c>
    </row>
    <row r="17" spans="1:6" ht="15">
      <c r="A17" s="99">
        <v>4</v>
      </c>
      <c r="B17" s="86" t="s">
        <v>678</v>
      </c>
      <c r="C17" s="85" t="s">
        <v>379</v>
      </c>
      <c r="D17" s="58">
        <f t="shared" si="0"/>
        <v>4</v>
      </c>
      <c r="E17" s="116">
        <v>30</v>
      </c>
      <c r="F17" s="87">
        <f aca="true" t="shared" si="1" ref="F17:F23">+ROUND((280/21)*D17,2)</f>
        <v>53.33</v>
      </c>
    </row>
    <row r="18" spans="1:6" ht="15">
      <c r="A18" s="98">
        <v>5</v>
      </c>
      <c r="B18" s="86" t="s">
        <v>678</v>
      </c>
      <c r="C18" s="85" t="s">
        <v>301</v>
      </c>
      <c r="D18" s="58">
        <f t="shared" si="0"/>
        <v>1</v>
      </c>
      <c r="E18" s="116">
        <v>5</v>
      </c>
      <c r="F18" s="87">
        <f t="shared" si="1"/>
        <v>13.33</v>
      </c>
    </row>
    <row r="19" spans="1:6" ht="15">
      <c r="A19" s="99">
        <v>6</v>
      </c>
      <c r="B19" s="86" t="s">
        <v>678</v>
      </c>
      <c r="C19" s="85" t="s">
        <v>302</v>
      </c>
      <c r="D19" s="58">
        <f t="shared" si="0"/>
        <v>1</v>
      </c>
      <c r="E19" s="116">
        <v>5</v>
      </c>
      <c r="F19" s="87">
        <f t="shared" si="1"/>
        <v>13.33</v>
      </c>
    </row>
    <row r="20" spans="1:6" ht="15">
      <c r="A20" s="98">
        <v>7</v>
      </c>
      <c r="B20" s="86" t="s">
        <v>678</v>
      </c>
      <c r="C20" s="85" t="s">
        <v>303</v>
      </c>
      <c r="D20" s="58">
        <f t="shared" si="0"/>
        <v>11</v>
      </c>
      <c r="E20" s="116">
        <v>90</v>
      </c>
      <c r="F20" s="87">
        <f t="shared" si="1"/>
        <v>146.67</v>
      </c>
    </row>
    <row r="21" spans="1:6" ht="15">
      <c r="A21" s="99">
        <v>8</v>
      </c>
      <c r="B21" s="86" t="s">
        <v>678</v>
      </c>
      <c r="C21" s="85" t="s">
        <v>304</v>
      </c>
      <c r="D21" s="58">
        <f t="shared" si="0"/>
        <v>11</v>
      </c>
      <c r="E21" s="116">
        <v>90</v>
      </c>
      <c r="F21" s="87">
        <f t="shared" si="1"/>
        <v>146.67</v>
      </c>
    </row>
    <row r="22" spans="1:6" ht="15">
      <c r="A22" s="98">
        <v>9</v>
      </c>
      <c r="B22" s="86" t="s">
        <v>678</v>
      </c>
      <c r="C22" s="85" t="s">
        <v>305</v>
      </c>
      <c r="D22" s="58">
        <f t="shared" si="0"/>
        <v>11</v>
      </c>
      <c r="E22" s="116">
        <v>90</v>
      </c>
      <c r="F22" s="87">
        <f t="shared" si="1"/>
        <v>146.67</v>
      </c>
    </row>
    <row r="23" spans="1:6" ht="15.75" thickBot="1">
      <c r="A23" s="99">
        <v>10</v>
      </c>
      <c r="B23" s="86" t="s">
        <v>678</v>
      </c>
      <c r="C23" s="85" t="s">
        <v>306</v>
      </c>
      <c r="D23" s="58">
        <f t="shared" si="0"/>
        <v>20</v>
      </c>
      <c r="E23" s="116">
        <v>160</v>
      </c>
      <c r="F23" s="87">
        <f t="shared" si="1"/>
        <v>266.67</v>
      </c>
    </row>
    <row r="24" spans="1:6" ht="15.75" thickBot="1">
      <c r="A24" s="347"/>
      <c r="B24" s="347" t="s">
        <v>201</v>
      </c>
      <c r="C24" s="157" t="s">
        <v>62</v>
      </c>
      <c r="D24" s="181">
        <f>SUM(D25:D28)</f>
        <v>61</v>
      </c>
      <c r="E24" s="181">
        <f>SUM(E25:E28)</f>
        <v>490</v>
      </c>
      <c r="F24" s="174">
        <f>SUM(F25:F28)</f>
        <v>813.3399999999999</v>
      </c>
    </row>
    <row r="25" spans="1:6" ht="15">
      <c r="A25" s="98">
        <v>11</v>
      </c>
      <c r="B25" s="83" t="s">
        <v>678</v>
      </c>
      <c r="C25" s="175" t="s">
        <v>307</v>
      </c>
      <c r="D25" s="58">
        <f t="shared" si="0"/>
        <v>15</v>
      </c>
      <c r="E25" s="349">
        <v>120</v>
      </c>
      <c r="F25" s="87">
        <f>+ROUND((280/21)*D25,2)</f>
        <v>200</v>
      </c>
    </row>
    <row r="26" spans="1:6" ht="15">
      <c r="A26" s="99">
        <v>12</v>
      </c>
      <c r="B26" s="86" t="s">
        <v>678</v>
      </c>
      <c r="C26" s="85" t="s">
        <v>308</v>
      </c>
      <c r="D26" s="58">
        <f t="shared" si="0"/>
        <v>15</v>
      </c>
      <c r="E26" s="130">
        <v>120</v>
      </c>
      <c r="F26" s="87">
        <f>+ROUND((280/21)*D26,2)</f>
        <v>200</v>
      </c>
    </row>
    <row r="27" spans="1:6" ht="15">
      <c r="A27" s="99">
        <v>13</v>
      </c>
      <c r="B27" s="86" t="s">
        <v>678</v>
      </c>
      <c r="C27" s="85" t="s">
        <v>309</v>
      </c>
      <c r="D27" s="58">
        <f t="shared" si="0"/>
        <v>11</v>
      </c>
      <c r="E27" s="130">
        <v>90</v>
      </c>
      <c r="F27" s="87">
        <f>+ROUND((280/21)*D27,2)</f>
        <v>146.67</v>
      </c>
    </row>
    <row r="28" spans="1:6" ht="15.75" thickBot="1">
      <c r="A28" s="99">
        <v>14</v>
      </c>
      <c r="B28" s="86" t="s">
        <v>678</v>
      </c>
      <c r="C28" s="85" t="s">
        <v>310</v>
      </c>
      <c r="D28" s="58">
        <f t="shared" si="0"/>
        <v>20</v>
      </c>
      <c r="E28" s="130">
        <v>160</v>
      </c>
      <c r="F28" s="87">
        <f>+ROUND((280/21)*D28,2)</f>
        <v>266.67</v>
      </c>
    </row>
    <row r="29" spans="1:6" ht="15.75" thickBot="1">
      <c r="A29" s="200"/>
      <c r="B29" s="200" t="s">
        <v>299</v>
      </c>
      <c r="C29" s="157" t="s">
        <v>62</v>
      </c>
      <c r="D29" s="181">
        <f>SUM(D30:D34)</f>
        <v>46</v>
      </c>
      <c r="E29" s="181">
        <f>SUM(E30:E34)</f>
        <v>360</v>
      </c>
      <c r="F29" s="174">
        <f>SUM(F30:F34)</f>
        <v>613.35</v>
      </c>
    </row>
    <row r="30" spans="1:6" ht="15">
      <c r="A30" s="197">
        <v>15</v>
      </c>
      <c r="B30" s="83" t="s">
        <v>678</v>
      </c>
      <c r="C30" s="175" t="s">
        <v>311</v>
      </c>
      <c r="D30" s="58">
        <f t="shared" si="0"/>
        <v>11</v>
      </c>
      <c r="E30" s="323">
        <v>90</v>
      </c>
      <c r="F30" s="87">
        <f>+ROUND((280/21)*D30,2)</f>
        <v>146.67</v>
      </c>
    </row>
    <row r="31" spans="1:6" ht="15">
      <c r="A31" s="89">
        <v>16</v>
      </c>
      <c r="B31" s="86" t="s">
        <v>678</v>
      </c>
      <c r="C31" s="85" t="s">
        <v>312</v>
      </c>
      <c r="D31" s="58">
        <f t="shared" si="0"/>
        <v>11</v>
      </c>
      <c r="E31" s="142">
        <v>90</v>
      </c>
      <c r="F31" s="87">
        <f>+ROUND((280/21)*D31,2)</f>
        <v>146.67</v>
      </c>
    </row>
    <row r="32" spans="1:6" ht="15">
      <c r="A32" s="89">
        <v>17</v>
      </c>
      <c r="B32" s="86" t="s">
        <v>678</v>
      </c>
      <c r="C32" s="85" t="s">
        <v>313</v>
      </c>
      <c r="D32" s="58">
        <f t="shared" si="0"/>
        <v>8</v>
      </c>
      <c r="E32" s="142">
        <v>60</v>
      </c>
      <c r="F32" s="87">
        <f>+ROUND((280/21)*D32,2)</f>
        <v>106.67</v>
      </c>
    </row>
    <row r="33" spans="1:6" ht="15">
      <c r="A33" s="89">
        <v>18</v>
      </c>
      <c r="B33" s="86" t="s">
        <v>678</v>
      </c>
      <c r="C33" s="85" t="s">
        <v>314</v>
      </c>
      <c r="D33" s="58">
        <f t="shared" si="0"/>
        <v>8</v>
      </c>
      <c r="E33" s="142">
        <v>60</v>
      </c>
      <c r="F33" s="87">
        <f>+ROUND((280/21)*D33,2)</f>
        <v>106.67</v>
      </c>
    </row>
    <row r="34" spans="1:6" ht="15.75" thickBot="1">
      <c r="A34" s="233">
        <v>19</v>
      </c>
      <c r="B34" s="336" t="s">
        <v>678</v>
      </c>
      <c r="C34" s="337" t="s">
        <v>315</v>
      </c>
      <c r="D34" s="58">
        <f t="shared" si="0"/>
        <v>8</v>
      </c>
      <c r="E34" s="350">
        <v>60</v>
      </c>
      <c r="F34" s="87">
        <f>+ROUND((280/21)*D34,2)</f>
        <v>106.67</v>
      </c>
    </row>
    <row r="35" spans="1:6" ht="15.75" thickBot="1">
      <c r="A35" s="214"/>
      <c r="B35" s="206"/>
      <c r="C35" s="206" t="s">
        <v>373</v>
      </c>
      <c r="D35" s="182">
        <f>+D12+D15+D24+D29</f>
        <v>214</v>
      </c>
      <c r="E35" s="182">
        <f>+E12+E15+E24+E29</f>
        <v>1700</v>
      </c>
      <c r="F35" s="180">
        <f>+F12+F15+F24+F29</f>
        <v>2853.3599999999997</v>
      </c>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tabColor rgb="FF00B050"/>
    <pageSetUpPr fitToPage="1"/>
  </sheetPr>
  <dimension ref="A1:F43"/>
  <sheetViews>
    <sheetView zoomScalePageLayoutView="0" workbookViewId="0" topLeftCell="A1">
      <selection activeCell="C13" sqref="C13"/>
    </sheetView>
  </sheetViews>
  <sheetFormatPr defaultColWidth="9.140625" defaultRowHeight="15"/>
  <cols>
    <col min="1" max="1" width="11.140625" style="72" bestFit="1" customWidth="1"/>
    <col min="2" max="2" width="25.7109375" style="72" customWidth="1"/>
    <col min="3" max="3" width="44.57421875" style="72" customWidth="1"/>
    <col min="4" max="5" width="12.57421875" style="72" customWidth="1"/>
    <col min="6" max="6" width="21.57421875" style="72" customWidth="1"/>
    <col min="7"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ustomHeight="1">
      <c r="A7" s="553" t="s">
        <v>609</v>
      </c>
      <c r="B7" s="553"/>
      <c r="C7" s="553"/>
      <c r="D7" s="553"/>
      <c r="E7" s="553"/>
      <c r="F7" s="553"/>
    </row>
    <row r="8" ht="15.75" thickBot="1"/>
    <row r="9" spans="1:6" ht="15" customHeight="1">
      <c r="A9" s="554" t="s">
        <v>323</v>
      </c>
      <c r="B9" s="556" t="s">
        <v>324</v>
      </c>
      <c r="C9" s="556" t="s">
        <v>325</v>
      </c>
      <c r="D9" s="556" t="s">
        <v>326</v>
      </c>
      <c r="E9" s="556"/>
      <c r="F9" s="540" t="s">
        <v>298</v>
      </c>
    </row>
    <row r="10" spans="1:6" ht="15">
      <c r="A10" s="555"/>
      <c r="B10" s="557"/>
      <c r="C10" s="557"/>
      <c r="D10" s="557"/>
      <c r="E10" s="557"/>
      <c r="F10" s="541"/>
    </row>
    <row r="11" spans="1:6" ht="90" customHeight="1">
      <c r="A11" s="555"/>
      <c r="B11" s="557"/>
      <c r="C11" s="557"/>
      <c r="D11" s="65" t="s">
        <v>92</v>
      </c>
      <c r="E11" s="65" t="s">
        <v>93</v>
      </c>
      <c r="F11" s="541"/>
    </row>
    <row r="12" spans="1:6" ht="15">
      <c r="A12" s="32"/>
      <c r="B12" s="31" t="s">
        <v>243</v>
      </c>
      <c r="C12" s="23"/>
      <c r="D12" s="24">
        <f>SUM(D13:D14)</f>
        <v>12</v>
      </c>
      <c r="E12" s="24">
        <f>SUM(E13:E14)</f>
        <v>92</v>
      </c>
      <c r="F12" s="57">
        <f>SUM(F13:F14)</f>
        <v>160</v>
      </c>
    </row>
    <row r="13" spans="1:6" ht="15">
      <c r="A13" s="63">
        <v>1</v>
      </c>
      <c r="B13" s="114" t="s">
        <v>678</v>
      </c>
      <c r="C13" s="114" t="s">
        <v>244</v>
      </c>
      <c r="D13" s="58">
        <f>ROUND(+E13/8,0)</f>
        <v>5</v>
      </c>
      <c r="E13" s="116">
        <v>36</v>
      </c>
      <c r="F13" s="87">
        <f>+ROUND((280/21)*D13,2)</f>
        <v>66.67</v>
      </c>
    </row>
    <row r="14" spans="1:6" ht="15">
      <c r="A14" s="63">
        <v>2</v>
      </c>
      <c r="B14" s="114" t="s">
        <v>678</v>
      </c>
      <c r="C14" s="114" t="s">
        <v>247</v>
      </c>
      <c r="D14" s="58">
        <f>ROUND(+E14/8,0)</f>
        <v>7</v>
      </c>
      <c r="E14" s="116">
        <v>56</v>
      </c>
      <c r="F14" s="87">
        <f>+ROUND((280/21)*D14,2)</f>
        <v>93.33</v>
      </c>
    </row>
    <row r="15" spans="1:6" ht="15">
      <c r="A15" s="32"/>
      <c r="B15" s="31" t="s">
        <v>246</v>
      </c>
      <c r="C15" s="23"/>
      <c r="D15" s="35">
        <f>SUM(D16:D17)</f>
        <v>11</v>
      </c>
      <c r="E15" s="35">
        <f>SUM(E16:E17)</f>
        <v>88</v>
      </c>
      <c r="F15" s="57">
        <f>SUM(F16:F17)</f>
        <v>146.67000000000002</v>
      </c>
    </row>
    <row r="16" spans="1:6" ht="30">
      <c r="A16" s="63">
        <v>3</v>
      </c>
      <c r="B16" s="114" t="s">
        <v>678</v>
      </c>
      <c r="C16" s="114" t="s">
        <v>245</v>
      </c>
      <c r="D16" s="58">
        <f>ROUND(+E16/8,0)</f>
        <v>5</v>
      </c>
      <c r="E16" s="116">
        <v>40</v>
      </c>
      <c r="F16" s="87">
        <f>+ROUND((280/21)*D16,2)</f>
        <v>66.67</v>
      </c>
    </row>
    <row r="17" spans="1:6" ht="45">
      <c r="A17" s="63">
        <v>4</v>
      </c>
      <c r="B17" s="114" t="s">
        <v>678</v>
      </c>
      <c r="C17" s="114" t="s">
        <v>248</v>
      </c>
      <c r="D17" s="58">
        <f>ROUND(+E17/8,0)</f>
        <v>6</v>
      </c>
      <c r="E17" s="116">
        <v>48</v>
      </c>
      <c r="F17" s="87">
        <f>+ROUND((280/21)*D17,2)</f>
        <v>80</v>
      </c>
    </row>
    <row r="18" spans="1:6" ht="15">
      <c r="A18" s="32"/>
      <c r="B18" s="31" t="s">
        <v>688</v>
      </c>
      <c r="C18" s="23"/>
      <c r="D18" s="35">
        <f>SUM(D19:D21)</f>
        <v>16</v>
      </c>
      <c r="E18" s="35">
        <f>SUM(E19:E21)</f>
        <v>120</v>
      </c>
      <c r="F18" s="57">
        <f>SUM(F19:F21)</f>
        <v>213.34</v>
      </c>
    </row>
    <row r="19" spans="1:6" ht="15">
      <c r="A19" s="68">
        <v>5</v>
      </c>
      <c r="B19" s="114" t="s">
        <v>678</v>
      </c>
      <c r="C19" s="114" t="s">
        <v>319</v>
      </c>
      <c r="D19" s="58">
        <f>ROUND(+E19/8,0)</f>
        <v>3</v>
      </c>
      <c r="E19" s="146">
        <v>20</v>
      </c>
      <c r="F19" s="87">
        <f>+ROUND((280/21)*D19,2)</f>
        <v>40</v>
      </c>
    </row>
    <row r="20" spans="1:6" ht="30">
      <c r="A20" s="68">
        <v>6</v>
      </c>
      <c r="B20" s="114" t="s">
        <v>678</v>
      </c>
      <c r="C20" s="114" t="s">
        <v>352</v>
      </c>
      <c r="D20" s="58">
        <f>ROUND(+E20/8,0)</f>
        <v>5</v>
      </c>
      <c r="E20" s="146">
        <v>40</v>
      </c>
      <c r="F20" s="87">
        <f>+ROUND((280/21)*D20,2)</f>
        <v>66.67</v>
      </c>
    </row>
    <row r="21" spans="1:6" ht="30">
      <c r="A21" s="68">
        <v>7</v>
      </c>
      <c r="B21" s="114" t="s">
        <v>678</v>
      </c>
      <c r="C21" s="114" t="s">
        <v>353</v>
      </c>
      <c r="D21" s="58">
        <f>ROUND(+E21/8,0)</f>
        <v>8</v>
      </c>
      <c r="E21" s="146">
        <v>60</v>
      </c>
      <c r="F21" s="87">
        <f>+ROUND((280/21)*D21,2)</f>
        <v>106.67</v>
      </c>
    </row>
    <row r="22" spans="1:6" ht="15">
      <c r="A22" s="32"/>
      <c r="B22" s="31" t="s">
        <v>238</v>
      </c>
      <c r="C22" s="23"/>
      <c r="D22" s="35">
        <f>SUM(D23:D27)</f>
        <v>14</v>
      </c>
      <c r="E22" s="35">
        <f>SUM(E23:E27)</f>
        <v>120</v>
      </c>
      <c r="F22" s="57">
        <f>SUM(F23:F27)</f>
        <v>186.68</v>
      </c>
    </row>
    <row r="23" spans="1:6" ht="15" customHeight="1">
      <c r="A23" s="68">
        <v>8</v>
      </c>
      <c r="B23" s="114" t="s">
        <v>678</v>
      </c>
      <c r="C23" s="114" t="s">
        <v>394</v>
      </c>
      <c r="D23" s="58">
        <f>ROUND(+E23/8,0)</f>
        <v>6</v>
      </c>
      <c r="E23" s="146">
        <v>50</v>
      </c>
      <c r="F23" s="87">
        <f>+ROUND((280/21)*D23,2)</f>
        <v>80</v>
      </c>
    </row>
    <row r="24" spans="1:6" ht="15">
      <c r="A24" s="68">
        <v>9</v>
      </c>
      <c r="B24" s="114" t="s">
        <v>678</v>
      </c>
      <c r="C24" s="114" t="s">
        <v>507</v>
      </c>
      <c r="D24" s="58">
        <f>ROUND(+E24/8,0)</f>
        <v>2</v>
      </c>
      <c r="E24" s="146">
        <v>18</v>
      </c>
      <c r="F24" s="87">
        <f>+ROUND((280/21)*D24,2)</f>
        <v>26.67</v>
      </c>
    </row>
    <row r="25" spans="1:6" ht="30">
      <c r="A25" s="68">
        <v>10</v>
      </c>
      <c r="B25" s="114" t="s">
        <v>678</v>
      </c>
      <c r="C25" s="114" t="s">
        <v>354</v>
      </c>
      <c r="D25" s="58">
        <f>ROUND(+E25/8,0)</f>
        <v>2</v>
      </c>
      <c r="E25" s="146">
        <v>18</v>
      </c>
      <c r="F25" s="87">
        <f>+ROUND((280/21)*D25,2)</f>
        <v>26.67</v>
      </c>
    </row>
    <row r="26" spans="1:6" ht="15">
      <c r="A26" s="68">
        <v>11</v>
      </c>
      <c r="B26" s="114" t="s">
        <v>678</v>
      </c>
      <c r="C26" s="114" t="s">
        <v>393</v>
      </c>
      <c r="D26" s="58">
        <f>ROUND(+E26/8,0)</f>
        <v>2</v>
      </c>
      <c r="E26" s="146">
        <v>18</v>
      </c>
      <c r="F26" s="87">
        <f>+ROUND((280/21)*D26,2)</f>
        <v>26.67</v>
      </c>
    </row>
    <row r="27" spans="1:6" ht="15">
      <c r="A27" s="68">
        <v>12</v>
      </c>
      <c r="B27" s="114" t="s">
        <v>678</v>
      </c>
      <c r="C27" s="114" t="s">
        <v>249</v>
      </c>
      <c r="D27" s="58">
        <f>ROUND(+E27/8,0)</f>
        <v>2</v>
      </c>
      <c r="E27" s="146">
        <v>16</v>
      </c>
      <c r="F27" s="87">
        <f>+ROUND((280/21)*D27,2)</f>
        <v>26.67</v>
      </c>
    </row>
    <row r="28" spans="1:6" ht="15.75" thickBot="1">
      <c r="A28" s="62"/>
      <c r="B28" s="148"/>
      <c r="C28" s="27" t="s">
        <v>373</v>
      </c>
      <c r="D28" s="28">
        <f>+D12+D15+D18+D22</f>
        <v>53</v>
      </c>
      <c r="E28" s="28">
        <f>+E12+E15+E18+E22</f>
        <v>420</v>
      </c>
      <c r="F28" s="29">
        <f>+F12+F15+F18+F22</f>
        <v>706.69</v>
      </c>
    </row>
    <row r="29" spans="4:5" ht="15">
      <c r="D29" s="119"/>
      <c r="E29" s="119"/>
    </row>
    <row r="31" spans="4:5" ht="15">
      <c r="D31" s="119"/>
      <c r="E31" s="119"/>
    </row>
    <row r="32" spans="4:5" ht="15">
      <c r="D32" s="119"/>
      <c r="E32" s="119"/>
    </row>
    <row r="33" spans="4:5" ht="15">
      <c r="D33" s="119"/>
      <c r="E33" s="119"/>
    </row>
    <row r="34" spans="4:5" ht="15">
      <c r="D34" s="119"/>
      <c r="E34" s="119"/>
    </row>
    <row r="35" spans="4:5" ht="15">
      <c r="D35" s="119"/>
      <c r="E35" s="119"/>
    </row>
    <row r="36" spans="4:5" ht="15">
      <c r="D36" s="119"/>
      <c r="E36" s="119"/>
    </row>
    <row r="37" spans="4:5" ht="15">
      <c r="D37" s="119"/>
      <c r="E37" s="119"/>
    </row>
    <row r="38" spans="4:5" ht="15">
      <c r="D38" s="119"/>
      <c r="E38" s="119"/>
    </row>
    <row r="39" spans="4:5" ht="15">
      <c r="D39" s="119"/>
      <c r="E39" s="119"/>
    </row>
    <row r="40" spans="4:5" ht="15">
      <c r="D40" s="119"/>
      <c r="E40" s="119"/>
    </row>
    <row r="41" spans="4:5" ht="15">
      <c r="D41" s="119"/>
      <c r="E41" s="119"/>
    </row>
    <row r="42" spans="4:5" ht="15">
      <c r="D42" s="119"/>
      <c r="E42" s="119"/>
    </row>
    <row r="43" spans="4:5" ht="15">
      <c r="D43" s="119"/>
      <c r="E43" s="119"/>
    </row>
  </sheetData>
  <sheetProtection/>
  <mergeCells count="9">
    <mergeCell ref="A5:F5"/>
    <mergeCell ref="A7:F7"/>
    <mergeCell ref="A1:F1"/>
    <mergeCell ref="B9:B11"/>
    <mergeCell ref="A9:A11"/>
    <mergeCell ref="D9:E10"/>
    <mergeCell ref="C9:C11"/>
    <mergeCell ref="F9:F11"/>
    <mergeCell ref="A3:F3"/>
  </mergeCells>
  <printOptions/>
  <pageMargins left="0.83" right="0.39" top="0.75" bottom="0.75" header="0.3" footer="0.3"/>
  <pageSetup fitToHeight="1" fitToWidth="1" horizontalDpi="600" verticalDpi="600" orientation="portrait" paperSize="9" scale="70" r:id="rId1"/>
</worksheet>
</file>

<file path=xl/worksheets/sheet44.xml><?xml version="1.0" encoding="utf-8"?>
<worksheet xmlns="http://schemas.openxmlformats.org/spreadsheetml/2006/main" xmlns:r="http://schemas.openxmlformats.org/officeDocument/2006/relationships">
  <sheetPr>
    <tabColor rgb="FF00B0F0"/>
  </sheetPr>
  <dimension ref="A1:I47"/>
  <sheetViews>
    <sheetView zoomScalePageLayoutView="0" workbookViewId="0" topLeftCell="A1">
      <selection activeCell="N16" sqref="N16"/>
    </sheetView>
  </sheetViews>
  <sheetFormatPr defaultColWidth="9.140625" defaultRowHeight="15"/>
  <cols>
    <col min="1" max="1" width="11.140625" style="72" bestFit="1" customWidth="1"/>
    <col min="2" max="2" width="25.7109375" style="72" customWidth="1"/>
    <col min="3" max="3" width="44.57421875" style="72" customWidth="1"/>
    <col min="4" max="4" width="12.8515625" style="72" customWidth="1"/>
    <col min="5" max="5" width="12.57421875" style="72" customWidth="1"/>
    <col min="6" max="6" width="21.57421875" style="72" customWidth="1"/>
    <col min="7" max="8" width="14.00390625" style="72" customWidth="1"/>
    <col min="9" max="9" width="21.57421875" style="72" customWidth="1"/>
    <col min="10" max="16384" width="9.140625" style="72" customWidth="1"/>
  </cols>
  <sheetData>
    <row r="1" spans="1:9" s="409" customFormat="1" ht="15" customHeight="1">
      <c r="A1" s="607" t="s">
        <v>136</v>
      </c>
      <c r="B1" s="607"/>
      <c r="C1" s="607"/>
      <c r="D1" s="607"/>
      <c r="E1" s="607"/>
      <c r="F1" s="607"/>
      <c r="G1" s="607"/>
      <c r="H1" s="607"/>
      <c r="I1" s="607"/>
    </row>
    <row r="3" spans="1:9" ht="15" customHeight="1">
      <c r="A3" s="591" t="s">
        <v>351</v>
      </c>
      <c r="B3" s="591"/>
      <c r="C3" s="591"/>
      <c r="D3" s="591"/>
      <c r="E3" s="591"/>
      <c r="F3" s="591"/>
      <c r="G3" s="591"/>
      <c r="H3" s="591"/>
      <c r="I3" s="591"/>
    </row>
    <row r="5" spans="1:9" ht="15" customHeight="1">
      <c r="A5" s="591" t="s">
        <v>137</v>
      </c>
      <c r="B5" s="591"/>
      <c r="C5" s="591"/>
      <c r="D5" s="591"/>
      <c r="E5" s="591"/>
      <c r="F5" s="591"/>
      <c r="G5" s="591"/>
      <c r="H5" s="591"/>
      <c r="I5" s="591"/>
    </row>
    <row r="7" spans="1:9" ht="15" customHeight="1">
      <c r="A7" s="553" t="s">
        <v>24</v>
      </c>
      <c r="B7" s="553"/>
      <c r="C7" s="553"/>
      <c r="D7" s="553"/>
      <c r="E7" s="553"/>
      <c r="F7" s="553"/>
      <c r="G7" s="553"/>
      <c r="H7" s="553"/>
      <c r="I7" s="553"/>
    </row>
    <row r="8" ht="15.75" thickBot="1"/>
    <row r="9" spans="1:9" ht="15" customHeight="1">
      <c r="A9" s="585" t="s">
        <v>323</v>
      </c>
      <c r="B9" s="587" t="s">
        <v>475</v>
      </c>
      <c r="C9" s="581" t="s">
        <v>325</v>
      </c>
      <c r="D9" s="635" t="s">
        <v>473</v>
      </c>
      <c r="E9" s="636"/>
      <c r="F9" s="551" t="s">
        <v>25</v>
      </c>
      <c r="G9" s="639" t="s">
        <v>474</v>
      </c>
      <c r="H9" s="639"/>
      <c r="I9" s="641" t="s">
        <v>434</v>
      </c>
    </row>
    <row r="10" spans="1:9" ht="15">
      <c r="A10" s="586"/>
      <c r="B10" s="588"/>
      <c r="C10" s="643"/>
      <c r="D10" s="637"/>
      <c r="E10" s="638"/>
      <c r="F10" s="552"/>
      <c r="G10" s="640"/>
      <c r="H10" s="640"/>
      <c r="I10" s="642"/>
    </row>
    <row r="11" spans="1:9" ht="90" customHeight="1" thickBot="1">
      <c r="A11" s="586"/>
      <c r="B11" s="588"/>
      <c r="C11" s="643"/>
      <c r="D11" s="285" t="s">
        <v>92</v>
      </c>
      <c r="E11" s="367" t="s">
        <v>93</v>
      </c>
      <c r="F11" s="552"/>
      <c r="G11" s="259" t="s">
        <v>92</v>
      </c>
      <c r="H11" s="258" t="s">
        <v>93</v>
      </c>
      <c r="I11" s="642"/>
    </row>
    <row r="12" spans="1:9" ht="15.75" thickBot="1">
      <c r="A12" s="75">
        <v>1</v>
      </c>
      <c r="B12" s="157" t="s">
        <v>476</v>
      </c>
      <c r="C12" s="466" t="s">
        <v>456</v>
      </c>
      <c r="D12" s="449">
        <f>ROUND(+E12/8,2)</f>
        <v>9.25</v>
      </c>
      <c r="E12" s="450">
        <f>SUM(E13:E15)</f>
        <v>74</v>
      </c>
      <c r="F12" s="451">
        <f>SUM(F13:F15)</f>
        <v>133.34</v>
      </c>
      <c r="G12" s="181">
        <f>ROUND(+H12/8,2)</f>
        <v>2</v>
      </c>
      <c r="H12" s="452">
        <f>SUM(H13:H15)</f>
        <v>16</v>
      </c>
      <c r="I12" s="451">
        <f>SUM(I13:I15)</f>
        <v>25.71</v>
      </c>
    </row>
    <row r="13" spans="1:9" ht="15">
      <c r="A13" s="81">
        <v>1.1</v>
      </c>
      <c r="B13" s="82" t="s">
        <v>476</v>
      </c>
      <c r="C13" s="198" t="s">
        <v>26</v>
      </c>
      <c r="D13" s="467">
        <f>ROUND(+E13/8,0)</f>
        <v>2</v>
      </c>
      <c r="E13" s="468">
        <v>12</v>
      </c>
      <c r="F13" s="87">
        <f>+ROUND((280/21)*D13,2)</f>
        <v>26.67</v>
      </c>
      <c r="G13" s="467">
        <f>ROUND(+H13/8,0)</f>
        <v>0</v>
      </c>
      <c r="H13" s="469">
        <v>0</v>
      </c>
      <c r="I13" s="470">
        <f>+ROUND((180/21)*G13,2)</f>
        <v>0</v>
      </c>
    </row>
    <row r="14" spans="1:9" ht="15">
      <c r="A14" s="65">
        <v>1.2</v>
      </c>
      <c r="B14" s="114" t="s">
        <v>476</v>
      </c>
      <c r="C14" s="199" t="s">
        <v>457</v>
      </c>
      <c r="D14" s="467">
        <f>ROUND(+E14/8,0)</f>
        <v>5</v>
      </c>
      <c r="E14" s="471">
        <v>36</v>
      </c>
      <c r="F14" s="87">
        <f>+ROUND((280/21)*D14,2)</f>
        <v>66.67</v>
      </c>
      <c r="G14" s="467">
        <f>ROUND(+H14/8,0)</f>
        <v>2</v>
      </c>
      <c r="H14" s="472">
        <v>12</v>
      </c>
      <c r="I14" s="470">
        <f>+ROUND((180/21)*G14,2)</f>
        <v>17.14</v>
      </c>
    </row>
    <row r="15" spans="1:9" ht="15.75" thickBot="1">
      <c r="A15" s="64">
        <v>1.3</v>
      </c>
      <c r="B15" s="161" t="s">
        <v>476</v>
      </c>
      <c r="C15" s="473" t="s">
        <v>458</v>
      </c>
      <c r="D15" s="467">
        <f>ROUND(+E15/8,0)</f>
        <v>3</v>
      </c>
      <c r="E15" s="474">
        <v>26</v>
      </c>
      <c r="F15" s="87">
        <f>+ROUND((280/21)*D15,2)</f>
        <v>40</v>
      </c>
      <c r="G15" s="467">
        <f>ROUND(+H15/8,0)</f>
        <v>1</v>
      </c>
      <c r="H15" s="475">
        <v>4</v>
      </c>
      <c r="I15" s="470">
        <f>+ROUND((180/21)*G15,2)</f>
        <v>8.57</v>
      </c>
    </row>
    <row r="16" spans="1:9" ht="30.75" thickBot="1">
      <c r="A16" s="156">
        <v>1</v>
      </c>
      <c r="B16" s="157" t="s">
        <v>476</v>
      </c>
      <c r="C16" s="466" t="s">
        <v>459</v>
      </c>
      <c r="D16" s="449">
        <f>ROUND(+E16/8,2)</f>
        <v>9.5</v>
      </c>
      <c r="E16" s="450">
        <f>SUM(E17:E19)</f>
        <v>76</v>
      </c>
      <c r="F16" s="451">
        <f>SUM(F17:F19)</f>
        <v>133.34</v>
      </c>
      <c r="G16" s="181">
        <f>ROUND(+H16/8,2)</f>
        <v>6.75</v>
      </c>
      <c r="H16" s="452">
        <f>SUM(H17:H19)</f>
        <v>54</v>
      </c>
      <c r="I16" s="451">
        <f>SUM(I17:I19)</f>
        <v>51.42</v>
      </c>
    </row>
    <row r="17" spans="1:9" ht="30">
      <c r="A17" s="81">
        <v>1.1</v>
      </c>
      <c r="B17" s="82" t="s">
        <v>476</v>
      </c>
      <c r="C17" s="198" t="s">
        <v>460</v>
      </c>
      <c r="D17" s="467">
        <f>ROUND(+E17/8,0)</f>
        <v>2</v>
      </c>
      <c r="E17" s="476">
        <v>18</v>
      </c>
      <c r="F17" s="87">
        <f>+ROUND((280/21)*D17,2)</f>
        <v>26.67</v>
      </c>
      <c r="G17" s="467">
        <f>ROUND(+H17/8,0)</f>
        <v>1</v>
      </c>
      <c r="H17" s="477">
        <v>10</v>
      </c>
      <c r="I17" s="470">
        <f>+ROUND((180/21)*G17,2)</f>
        <v>8.57</v>
      </c>
    </row>
    <row r="18" spans="1:9" ht="45">
      <c r="A18" s="65">
        <v>1.2</v>
      </c>
      <c r="B18" s="114" t="s">
        <v>476</v>
      </c>
      <c r="C18" s="199" t="s">
        <v>461</v>
      </c>
      <c r="D18" s="467">
        <f>ROUND(+E18/8,0)</f>
        <v>6</v>
      </c>
      <c r="E18" s="478">
        <v>44</v>
      </c>
      <c r="F18" s="87">
        <f>+ROUND((280/21)*D18,2)</f>
        <v>80</v>
      </c>
      <c r="G18" s="467">
        <f>ROUND(+H18/8,0)</f>
        <v>3</v>
      </c>
      <c r="H18" s="479">
        <v>26</v>
      </c>
      <c r="I18" s="470">
        <f>+ROUND((180/21)*G18,2)</f>
        <v>25.71</v>
      </c>
    </row>
    <row r="19" spans="1:9" ht="45.75" thickBot="1">
      <c r="A19" s="64">
        <v>1.3</v>
      </c>
      <c r="B19" s="161" t="s">
        <v>476</v>
      </c>
      <c r="C19" s="473" t="s">
        <v>462</v>
      </c>
      <c r="D19" s="467">
        <f>ROUND(+E19/8,0)</f>
        <v>2</v>
      </c>
      <c r="E19" s="478">
        <v>14</v>
      </c>
      <c r="F19" s="87">
        <f>+ROUND((280/21)*D19,2)</f>
        <v>26.67</v>
      </c>
      <c r="G19" s="467">
        <f>ROUND(+H19/8,0)</f>
        <v>2</v>
      </c>
      <c r="H19" s="479">
        <v>18</v>
      </c>
      <c r="I19" s="470">
        <f>+ROUND((180/21)*G19,2)</f>
        <v>17.14</v>
      </c>
    </row>
    <row r="20" spans="1:9" ht="45.75" thickBot="1">
      <c r="A20" s="156">
        <v>1</v>
      </c>
      <c r="B20" s="157" t="s">
        <v>476</v>
      </c>
      <c r="C20" s="466" t="s">
        <v>463</v>
      </c>
      <c r="D20" s="449">
        <f>ROUND(+E20/8,2)</f>
        <v>4.25</v>
      </c>
      <c r="E20" s="450">
        <f>SUM(E21:E23)</f>
        <v>34</v>
      </c>
      <c r="F20" s="451">
        <f>SUM(F21:F23)</f>
        <v>66.66</v>
      </c>
      <c r="G20" s="181">
        <f>ROUND(+H20/8,2)</f>
        <v>5.5</v>
      </c>
      <c r="H20" s="452">
        <f>SUM(H21:H23)</f>
        <v>44</v>
      </c>
      <c r="I20" s="451">
        <f>SUM(I21:I23)</f>
        <v>51.43</v>
      </c>
    </row>
    <row r="21" spans="1:9" ht="30">
      <c r="A21" s="81">
        <v>1.1</v>
      </c>
      <c r="B21" s="82" t="s">
        <v>476</v>
      </c>
      <c r="C21" s="198" t="s">
        <v>464</v>
      </c>
      <c r="D21" s="467">
        <f>ROUND(+E21/8,0)</f>
        <v>3</v>
      </c>
      <c r="E21" s="476">
        <v>24</v>
      </c>
      <c r="F21" s="87">
        <f>+ROUND((280/21)*D21,2)</f>
        <v>40</v>
      </c>
      <c r="G21" s="467">
        <f>ROUND(+H21/8,0)</f>
        <v>4</v>
      </c>
      <c r="H21" s="477">
        <v>28</v>
      </c>
      <c r="I21" s="470">
        <f>+ROUND((180/21)*G21,2)</f>
        <v>34.29</v>
      </c>
    </row>
    <row r="22" spans="1:9" ht="15">
      <c r="A22" s="65">
        <v>1.2</v>
      </c>
      <c r="B22" s="114" t="s">
        <v>476</v>
      </c>
      <c r="C22" s="199" t="s">
        <v>465</v>
      </c>
      <c r="D22" s="467">
        <f>ROUND(+E22/8,0)</f>
        <v>1</v>
      </c>
      <c r="E22" s="480">
        <v>4</v>
      </c>
      <c r="F22" s="87">
        <f>+ROUND((280/21)*D22,2)</f>
        <v>13.33</v>
      </c>
      <c r="G22" s="467">
        <f>ROUND(+H22/8,0)</f>
        <v>1</v>
      </c>
      <c r="H22" s="481">
        <v>8</v>
      </c>
      <c r="I22" s="470">
        <f>+ROUND((180/21)*G22,2)</f>
        <v>8.57</v>
      </c>
    </row>
    <row r="23" spans="1:9" ht="30.75" thickBot="1">
      <c r="A23" s="64">
        <v>1.3</v>
      </c>
      <c r="B23" s="161" t="s">
        <v>476</v>
      </c>
      <c r="C23" s="473" t="s">
        <v>466</v>
      </c>
      <c r="D23" s="467">
        <f>ROUND(+E23/8,0)</f>
        <v>1</v>
      </c>
      <c r="E23" s="482">
        <v>6</v>
      </c>
      <c r="F23" s="87">
        <f>+ROUND((280/21)*D23,2)</f>
        <v>13.33</v>
      </c>
      <c r="G23" s="467">
        <f>ROUND(+H23/8,0)</f>
        <v>1</v>
      </c>
      <c r="H23" s="483">
        <v>8</v>
      </c>
      <c r="I23" s="470">
        <f>+ROUND((180/21)*G23,2)</f>
        <v>8.57</v>
      </c>
    </row>
    <row r="24" spans="1:9" ht="30.75" thickBot="1">
      <c r="A24" s="156">
        <v>1</v>
      </c>
      <c r="B24" s="157" t="s">
        <v>476</v>
      </c>
      <c r="C24" s="484" t="s">
        <v>27</v>
      </c>
      <c r="D24" s="449">
        <f>ROUND(+E24/8,2)</f>
        <v>11.75</v>
      </c>
      <c r="E24" s="450">
        <f>SUM(E25:E27)</f>
        <v>94</v>
      </c>
      <c r="F24" s="451">
        <f>SUM(F25:F27)</f>
        <v>160</v>
      </c>
      <c r="G24" s="181">
        <f>ROUND(+H24/8,2)</f>
        <v>12</v>
      </c>
      <c r="H24" s="452">
        <f>SUM(H25:H27)</f>
        <v>96</v>
      </c>
      <c r="I24" s="451">
        <f>SUM(I25:I27)</f>
        <v>111.43</v>
      </c>
    </row>
    <row r="25" spans="1:9" ht="15">
      <c r="A25" s="81">
        <v>1.1</v>
      </c>
      <c r="B25" s="82" t="s">
        <v>476</v>
      </c>
      <c r="C25" s="71" t="s">
        <v>467</v>
      </c>
      <c r="D25" s="467">
        <f>ROUND(+E25/8,0)</f>
        <v>1</v>
      </c>
      <c r="E25" s="476">
        <v>10</v>
      </c>
      <c r="F25" s="87">
        <f>+ROUND((280/21)*D25,2)</f>
        <v>13.33</v>
      </c>
      <c r="G25" s="467">
        <f>ROUND(+H25/8,0)</f>
        <v>2</v>
      </c>
      <c r="H25" s="477">
        <v>12</v>
      </c>
      <c r="I25" s="470">
        <f>+ROUND((180/21)*G25,2)</f>
        <v>17.14</v>
      </c>
    </row>
    <row r="26" spans="1:9" ht="30">
      <c r="A26" s="65">
        <v>1.2</v>
      </c>
      <c r="B26" s="114" t="s">
        <v>476</v>
      </c>
      <c r="C26" s="199" t="s">
        <v>468</v>
      </c>
      <c r="D26" s="467">
        <f>ROUND(+E26/8,0)</f>
        <v>5</v>
      </c>
      <c r="E26" s="480">
        <v>38</v>
      </c>
      <c r="F26" s="87">
        <f>+ROUND((280/21)*D26,2)</f>
        <v>66.67</v>
      </c>
      <c r="G26" s="467">
        <f>ROUND(+H26/8,0)</f>
        <v>5</v>
      </c>
      <c r="H26" s="481">
        <v>38</v>
      </c>
      <c r="I26" s="470">
        <f>+ROUND((180/21)*G26,2)</f>
        <v>42.86</v>
      </c>
    </row>
    <row r="27" spans="1:9" ht="15.75" thickBot="1">
      <c r="A27" s="64">
        <v>1.3</v>
      </c>
      <c r="B27" s="161" t="s">
        <v>476</v>
      </c>
      <c r="C27" s="71" t="s">
        <v>469</v>
      </c>
      <c r="D27" s="467">
        <f>ROUND(+E27/8,0)</f>
        <v>6</v>
      </c>
      <c r="E27" s="478">
        <v>46</v>
      </c>
      <c r="F27" s="87">
        <f>+ROUND((280/21)*D27,2)</f>
        <v>80</v>
      </c>
      <c r="G27" s="467">
        <f>ROUND(+H27/8,0)</f>
        <v>6</v>
      </c>
      <c r="H27" s="479">
        <v>46</v>
      </c>
      <c r="I27" s="470">
        <f>+ROUND((180/21)*G27,2)</f>
        <v>51.43</v>
      </c>
    </row>
    <row r="28" spans="1:9" ht="30.75" thickBot="1">
      <c r="A28" s="156">
        <v>1</v>
      </c>
      <c r="B28" s="157" t="s">
        <v>476</v>
      </c>
      <c r="C28" s="484" t="s">
        <v>470</v>
      </c>
      <c r="D28" s="449">
        <f>ROUND(+E28/8,2)</f>
        <v>8.75</v>
      </c>
      <c r="E28" s="450">
        <f>SUM(E29:E30)</f>
        <v>70</v>
      </c>
      <c r="F28" s="451">
        <f>SUM(F29:F30)</f>
        <v>120</v>
      </c>
      <c r="G28" s="181">
        <f>ROUND(+H28/8,2)</f>
        <v>8.5</v>
      </c>
      <c r="H28" s="452">
        <f>SUM(H29:H30)</f>
        <v>68</v>
      </c>
      <c r="I28" s="451">
        <f>SUM(I29:I30)</f>
        <v>77.14</v>
      </c>
    </row>
    <row r="29" spans="1:9" ht="15">
      <c r="A29" s="81">
        <v>1.1</v>
      </c>
      <c r="B29" s="82" t="s">
        <v>476</v>
      </c>
      <c r="C29" s="198" t="s">
        <v>471</v>
      </c>
      <c r="D29" s="467">
        <f>ROUND(+E29/8,0)</f>
        <v>6</v>
      </c>
      <c r="E29" s="485">
        <v>44</v>
      </c>
      <c r="F29" s="87">
        <f>+ROUND((280/21)*D29,2)</f>
        <v>80</v>
      </c>
      <c r="G29" s="467">
        <f>ROUND(+H29/8,0)</f>
        <v>6</v>
      </c>
      <c r="H29" s="486">
        <v>44</v>
      </c>
      <c r="I29" s="470">
        <f>+ROUND((180/21)*G29,2)</f>
        <v>51.43</v>
      </c>
    </row>
    <row r="30" spans="1:9" ht="15.75" thickBot="1">
      <c r="A30" s="65">
        <v>1.2</v>
      </c>
      <c r="B30" s="114" t="s">
        <v>476</v>
      </c>
      <c r="C30" s="199" t="s">
        <v>472</v>
      </c>
      <c r="D30" s="467">
        <f>ROUND(+E30/8,0)</f>
        <v>3</v>
      </c>
      <c r="E30" s="478">
        <v>26</v>
      </c>
      <c r="F30" s="87">
        <f>+ROUND((280/21)*D30,2)</f>
        <v>40</v>
      </c>
      <c r="G30" s="467">
        <f>ROUND(+H30/8,0)</f>
        <v>3</v>
      </c>
      <c r="H30" s="479">
        <v>24</v>
      </c>
      <c r="I30" s="470">
        <f>+ROUND((180/21)*G30,2)</f>
        <v>25.71</v>
      </c>
    </row>
    <row r="31" spans="1:9" ht="15.75" thickBot="1">
      <c r="A31" s="453"/>
      <c r="B31" s="454"/>
      <c r="C31" s="111" t="s">
        <v>373</v>
      </c>
      <c r="D31" s="455">
        <f aca="true" t="shared" si="0" ref="D31:I31">+D12+D16+D20+D24+D28</f>
        <v>43.5</v>
      </c>
      <c r="E31" s="456">
        <f t="shared" si="0"/>
        <v>348</v>
      </c>
      <c r="F31" s="173">
        <f>+F12+F16+F20+F24+F28</f>
        <v>613.34</v>
      </c>
      <c r="G31" s="455">
        <f t="shared" si="0"/>
        <v>34.75</v>
      </c>
      <c r="H31" s="456">
        <f t="shared" si="0"/>
        <v>278</v>
      </c>
      <c r="I31" s="173">
        <f t="shared" si="0"/>
        <v>317.13</v>
      </c>
    </row>
    <row r="32" spans="1:9" ht="15.75" thickBot="1">
      <c r="A32" s="457"/>
      <c r="B32" s="458"/>
      <c r="C32" s="459" t="s">
        <v>250</v>
      </c>
      <c r="D32" s="460"/>
      <c r="E32" s="461"/>
      <c r="F32" s="462"/>
      <c r="G32" s="463"/>
      <c r="H32" s="464"/>
      <c r="I32" s="462"/>
    </row>
    <row r="33" spans="4:8" ht="15">
      <c r="D33" s="119"/>
      <c r="E33" s="119"/>
      <c r="G33" s="119"/>
      <c r="H33" s="119"/>
    </row>
    <row r="34" ht="15">
      <c r="D34" s="154"/>
    </row>
    <row r="35" spans="4:8" ht="15">
      <c r="D35" s="119"/>
      <c r="E35" s="119"/>
      <c r="G35" s="119"/>
      <c r="H35" s="119"/>
    </row>
    <row r="36" spans="4:8" ht="15">
      <c r="D36" s="119"/>
      <c r="E36" s="119"/>
      <c r="G36" s="119"/>
      <c r="H36" s="119"/>
    </row>
    <row r="37" spans="4:8" ht="15">
      <c r="D37" s="119"/>
      <c r="E37" s="119"/>
      <c r="G37" s="465"/>
      <c r="H37" s="119"/>
    </row>
    <row r="38" spans="4:8" ht="15">
      <c r="D38" s="119"/>
      <c r="E38" s="119"/>
      <c r="G38" s="119"/>
      <c r="H38" s="119"/>
    </row>
    <row r="39" spans="4:8" ht="15">
      <c r="D39" s="119"/>
      <c r="E39" s="119"/>
      <c r="G39" s="119"/>
      <c r="H39" s="119"/>
    </row>
    <row r="40" spans="4:8" ht="15">
      <c r="D40" s="119"/>
      <c r="E40" s="119"/>
      <c r="G40" s="119"/>
      <c r="H40" s="119"/>
    </row>
    <row r="41" spans="4:8" ht="15">
      <c r="D41" s="119"/>
      <c r="E41" s="119"/>
      <c r="G41" s="119"/>
      <c r="H41" s="119"/>
    </row>
    <row r="42" spans="4:8" ht="15">
      <c r="D42" s="119"/>
      <c r="E42" s="119"/>
      <c r="G42" s="119"/>
      <c r="H42" s="119"/>
    </row>
    <row r="43" spans="4:8" ht="15">
      <c r="D43" s="119"/>
      <c r="E43" s="119"/>
      <c r="G43" s="119"/>
      <c r="H43" s="119"/>
    </row>
    <row r="44" spans="4:8" ht="15">
      <c r="D44" s="119"/>
      <c r="E44" s="119"/>
      <c r="G44" s="119"/>
      <c r="H44" s="119"/>
    </row>
    <row r="45" spans="4:8" ht="15">
      <c r="D45" s="119"/>
      <c r="E45" s="119"/>
      <c r="G45" s="119"/>
      <c r="H45" s="119"/>
    </row>
    <row r="46" spans="4:8" ht="15">
      <c r="D46" s="119"/>
      <c r="E46" s="119"/>
      <c r="G46" s="119"/>
      <c r="H46" s="119"/>
    </row>
    <row r="47" spans="4:8" ht="15">
      <c r="D47" s="119"/>
      <c r="E47" s="119"/>
      <c r="G47" s="119"/>
      <c r="H47" s="119"/>
    </row>
  </sheetData>
  <sheetProtection/>
  <mergeCells count="11">
    <mergeCell ref="C9:C11"/>
    <mergeCell ref="D9:E10"/>
    <mergeCell ref="F9:F11"/>
    <mergeCell ref="A1:I1"/>
    <mergeCell ref="A3:I3"/>
    <mergeCell ref="A5:I5"/>
    <mergeCell ref="A7:I7"/>
    <mergeCell ref="G9:H10"/>
    <mergeCell ref="I9:I11"/>
    <mergeCell ref="A9:A11"/>
    <mergeCell ref="B9:B11"/>
  </mergeCells>
  <printOptions/>
  <pageMargins left="0.29" right="0.16" top="0.28" bottom="0.21" header="0.22" footer="0.18"/>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29"/>
  <sheetViews>
    <sheetView zoomScale="75" zoomScaleNormal="75" zoomScalePageLayoutView="0" workbookViewId="0" topLeftCell="A1">
      <selection activeCell="F38" sqref="F38"/>
    </sheetView>
  </sheetViews>
  <sheetFormatPr defaultColWidth="9.140625" defaultRowHeight="15"/>
  <cols>
    <col min="1" max="1" width="12.140625" style="72" customWidth="1"/>
    <col min="2" max="2" width="21.00390625" style="72" customWidth="1"/>
    <col min="3" max="3" width="41.421875" style="72" customWidth="1"/>
    <col min="4" max="4" width="12.28125" style="119" customWidth="1"/>
    <col min="5" max="5" width="15.421875" style="119" customWidth="1"/>
    <col min="6" max="6" width="18.57421875" style="72" customWidth="1"/>
    <col min="7" max="16384" width="9.140625" style="72" customWidth="1"/>
  </cols>
  <sheetData>
    <row r="1" spans="1:6" s="409" customFormat="1" ht="15">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spans="1:6" ht="15" customHeight="1">
      <c r="A7" s="553" t="s">
        <v>700</v>
      </c>
      <c r="B7" s="553"/>
      <c r="C7" s="553"/>
      <c r="D7" s="553"/>
      <c r="E7" s="553"/>
      <c r="F7" s="553"/>
    </row>
    <row r="8" ht="15.75" thickBot="1"/>
    <row r="9" spans="1:6" ht="15" customHeight="1">
      <c r="A9" s="554" t="s">
        <v>323</v>
      </c>
      <c r="B9" s="556" t="s">
        <v>324</v>
      </c>
      <c r="C9" s="556" t="s">
        <v>325</v>
      </c>
      <c r="D9" s="556" t="s">
        <v>326</v>
      </c>
      <c r="E9" s="556"/>
      <c r="F9" s="540" t="s">
        <v>298</v>
      </c>
    </row>
    <row r="10" spans="1:6" ht="15">
      <c r="A10" s="555"/>
      <c r="B10" s="557"/>
      <c r="C10" s="557"/>
      <c r="D10" s="557"/>
      <c r="E10" s="557"/>
      <c r="F10" s="541"/>
    </row>
    <row r="11" spans="1:6" ht="95.25" customHeight="1">
      <c r="A11" s="555"/>
      <c r="B11" s="557"/>
      <c r="C11" s="557"/>
      <c r="D11" s="65" t="s">
        <v>92</v>
      </c>
      <c r="E11" s="65" t="s">
        <v>93</v>
      </c>
      <c r="F11" s="541"/>
    </row>
    <row r="12" spans="1:7" ht="15">
      <c r="A12" s="22"/>
      <c r="B12" s="23" t="s">
        <v>94</v>
      </c>
      <c r="C12" s="23"/>
      <c r="D12" s="24">
        <f>SUM(D13:D15)</f>
        <v>30</v>
      </c>
      <c r="E12" s="24">
        <f>SUM(E13:E15)</f>
        <v>240</v>
      </c>
      <c r="F12" s="25">
        <f>SUM(F13:F15)</f>
        <v>400</v>
      </c>
      <c r="G12" s="120"/>
    </row>
    <row r="13" spans="1:7" ht="15">
      <c r="A13" s="63">
        <v>1</v>
      </c>
      <c r="B13" s="114" t="s">
        <v>678</v>
      </c>
      <c r="C13" s="121" t="s">
        <v>63</v>
      </c>
      <c r="D13" s="116">
        <f aca="true" t="shared" si="0" ref="D13:D28">ROUND(+E13/8,0)</f>
        <v>4</v>
      </c>
      <c r="E13" s="116">
        <v>32</v>
      </c>
      <c r="F13" s="87">
        <f aca="true" t="shared" si="1" ref="F13:F28">+ROUND((280/21)*D13,2)</f>
        <v>53.33</v>
      </c>
      <c r="G13" s="120"/>
    </row>
    <row r="14" spans="1:6" ht="15">
      <c r="A14" s="63">
        <v>2</v>
      </c>
      <c r="B14" s="114" t="s">
        <v>678</v>
      </c>
      <c r="C14" s="121" t="s">
        <v>239</v>
      </c>
      <c r="D14" s="116">
        <f t="shared" si="0"/>
        <v>14</v>
      </c>
      <c r="E14" s="116">
        <v>112</v>
      </c>
      <c r="F14" s="87">
        <f t="shared" si="1"/>
        <v>186.67</v>
      </c>
    </row>
    <row r="15" spans="1:6" ht="15">
      <c r="A15" s="63">
        <v>3</v>
      </c>
      <c r="B15" s="114" t="s">
        <v>678</v>
      </c>
      <c r="C15" s="121" t="s">
        <v>64</v>
      </c>
      <c r="D15" s="116">
        <f t="shared" si="0"/>
        <v>12</v>
      </c>
      <c r="E15" s="116">
        <v>96</v>
      </c>
      <c r="F15" s="87">
        <f t="shared" si="1"/>
        <v>160</v>
      </c>
    </row>
    <row r="16" spans="1:7" ht="15">
      <c r="A16" s="122"/>
      <c r="B16" s="23" t="s">
        <v>45</v>
      </c>
      <c r="C16" s="23"/>
      <c r="D16" s="24">
        <f>SUM(D17:D18)</f>
        <v>18</v>
      </c>
      <c r="E16" s="24">
        <f>SUM(E17:E18)</f>
        <v>144</v>
      </c>
      <c r="F16" s="25">
        <f>SUM(F17:F18)</f>
        <v>240</v>
      </c>
      <c r="G16" s="120"/>
    </row>
    <row r="17" spans="1:7" ht="15">
      <c r="A17" s="89">
        <v>4</v>
      </c>
      <c r="B17" s="114" t="s">
        <v>678</v>
      </c>
      <c r="C17" s="114" t="s">
        <v>446</v>
      </c>
      <c r="D17" s="116">
        <f t="shared" si="0"/>
        <v>12</v>
      </c>
      <c r="E17" s="116">
        <v>96</v>
      </c>
      <c r="F17" s="87">
        <f t="shared" si="1"/>
        <v>160</v>
      </c>
      <c r="G17" s="120"/>
    </row>
    <row r="18" spans="1:6" ht="15">
      <c r="A18" s="89">
        <v>5</v>
      </c>
      <c r="B18" s="114" t="s">
        <v>678</v>
      </c>
      <c r="C18" s="123" t="s">
        <v>242</v>
      </c>
      <c r="D18" s="116">
        <f t="shared" si="0"/>
        <v>6</v>
      </c>
      <c r="E18" s="116">
        <v>48</v>
      </c>
      <c r="F18" s="87">
        <f t="shared" si="1"/>
        <v>80</v>
      </c>
    </row>
    <row r="19" spans="1:7" ht="15">
      <c r="A19" s="124"/>
      <c r="B19" s="30" t="s">
        <v>201</v>
      </c>
      <c r="C19" s="23"/>
      <c r="D19" s="24">
        <f>SUM(D20:D21)</f>
        <v>18</v>
      </c>
      <c r="E19" s="24">
        <f>SUM(E20:E21)</f>
        <v>144</v>
      </c>
      <c r="F19" s="25">
        <f>SUM(F20:F21)</f>
        <v>240</v>
      </c>
      <c r="G19" s="120"/>
    </row>
    <row r="20" spans="1:7" ht="15">
      <c r="A20" s="89">
        <v>6</v>
      </c>
      <c r="B20" s="114" t="s">
        <v>678</v>
      </c>
      <c r="C20" s="88" t="s">
        <v>447</v>
      </c>
      <c r="D20" s="116">
        <f t="shared" si="0"/>
        <v>12</v>
      </c>
      <c r="E20" s="116">
        <v>96</v>
      </c>
      <c r="F20" s="87">
        <f t="shared" si="1"/>
        <v>160</v>
      </c>
      <c r="G20" s="120"/>
    </row>
    <row r="21" spans="1:6" ht="15">
      <c r="A21" s="125">
        <v>7</v>
      </c>
      <c r="B21" s="114" t="s">
        <v>678</v>
      </c>
      <c r="C21" s="123" t="s">
        <v>448</v>
      </c>
      <c r="D21" s="116">
        <f t="shared" si="0"/>
        <v>6</v>
      </c>
      <c r="E21" s="116">
        <v>48</v>
      </c>
      <c r="F21" s="87">
        <f t="shared" si="1"/>
        <v>80</v>
      </c>
    </row>
    <row r="22" spans="1:7" ht="15">
      <c r="A22" s="126"/>
      <c r="B22" s="31" t="s">
        <v>299</v>
      </c>
      <c r="C22" s="23"/>
      <c r="D22" s="24">
        <f>SUM(D23:D24)</f>
        <v>15</v>
      </c>
      <c r="E22" s="24">
        <f>SUM(E23:E24)</f>
        <v>120</v>
      </c>
      <c r="F22" s="25">
        <f>SUM(F23:F24)</f>
        <v>200</v>
      </c>
      <c r="G22" s="120"/>
    </row>
    <row r="23" spans="1:7" ht="15">
      <c r="A23" s="89">
        <v>8</v>
      </c>
      <c r="B23" s="114" t="s">
        <v>678</v>
      </c>
      <c r="C23" s="127" t="s">
        <v>240</v>
      </c>
      <c r="D23" s="116">
        <f t="shared" si="0"/>
        <v>10</v>
      </c>
      <c r="E23" s="116">
        <v>80</v>
      </c>
      <c r="F23" s="87">
        <f t="shared" si="1"/>
        <v>133.33</v>
      </c>
      <c r="G23" s="120"/>
    </row>
    <row r="24" spans="1:6" ht="15">
      <c r="A24" s="89">
        <v>9</v>
      </c>
      <c r="B24" s="114" t="s">
        <v>678</v>
      </c>
      <c r="C24" s="127" t="s">
        <v>344</v>
      </c>
      <c r="D24" s="116">
        <f t="shared" si="0"/>
        <v>5</v>
      </c>
      <c r="E24" s="116">
        <v>40</v>
      </c>
      <c r="F24" s="87">
        <f t="shared" si="1"/>
        <v>66.67</v>
      </c>
    </row>
    <row r="25" spans="1:7" ht="15">
      <c r="A25" s="126"/>
      <c r="B25" s="31" t="s">
        <v>449</v>
      </c>
      <c r="C25" s="23"/>
      <c r="D25" s="24">
        <f>SUM(D26:D28)</f>
        <v>9</v>
      </c>
      <c r="E25" s="24">
        <f>SUM(E26:E28)</f>
        <v>72</v>
      </c>
      <c r="F25" s="25">
        <f>SUM(F26:F28)</f>
        <v>120</v>
      </c>
      <c r="G25" s="120"/>
    </row>
    <row r="26" spans="1:7" ht="15">
      <c r="A26" s="89">
        <v>10</v>
      </c>
      <c r="B26" s="114" t="s">
        <v>678</v>
      </c>
      <c r="C26" s="123" t="s">
        <v>65</v>
      </c>
      <c r="D26" s="116">
        <f t="shared" si="0"/>
        <v>3</v>
      </c>
      <c r="E26" s="116">
        <v>24</v>
      </c>
      <c r="F26" s="87">
        <f t="shared" si="1"/>
        <v>40</v>
      </c>
      <c r="G26" s="120"/>
    </row>
    <row r="27" spans="1:6" ht="15">
      <c r="A27" s="89">
        <v>11</v>
      </c>
      <c r="B27" s="114" t="s">
        <v>678</v>
      </c>
      <c r="C27" s="123" t="s">
        <v>66</v>
      </c>
      <c r="D27" s="116">
        <f t="shared" si="0"/>
        <v>3</v>
      </c>
      <c r="E27" s="116">
        <v>24</v>
      </c>
      <c r="F27" s="87">
        <f t="shared" si="1"/>
        <v>40</v>
      </c>
    </row>
    <row r="28" spans="1:6" ht="15">
      <c r="A28" s="89">
        <v>12</v>
      </c>
      <c r="B28" s="114" t="s">
        <v>678</v>
      </c>
      <c r="C28" s="123" t="s">
        <v>67</v>
      </c>
      <c r="D28" s="116">
        <f t="shared" si="0"/>
        <v>3</v>
      </c>
      <c r="E28" s="116">
        <v>24</v>
      </c>
      <c r="F28" s="87">
        <f t="shared" si="1"/>
        <v>40</v>
      </c>
    </row>
    <row r="29" spans="1:6" ht="15.75" thickBot="1">
      <c r="A29" s="26"/>
      <c r="B29" s="27"/>
      <c r="C29" s="27" t="s">
        <v>373</v>
      </c>
      <c r="D29" s="28">
        <f>+D12+D16+D19+D22+D25</f>
        <v>90</v>
      </c>
      <c r="E29" s="28">
        <f>+E12+E16+E19+E22+E25</f>
        <v>720</v>
      </c>
      <c r="F29" s="29">
        <f>+F12+F16+F19+F22+F25</f>
        <v>1200</v>
      </c>
    </row>
  </sheetData>
  <sheetProtection/>
  <mergeCells count="9">
    <mergeCell ref="A5:F5"/>
    <mergeCell ref="A7:F7"/>
    <mergeCell ref="A1:F1"/>
    <mergeCell ref="B9:B11"/>
    <mergeCell ref="A9:A11"/>
    <mergeCell ref="D9:E10"/>
    <mergeCell ref="C9:C11"/>
    <mergeCell ref="F9:F11"/>
    <mergeCell ref="A3:F3"/>
  </mergeCells>
  <printOptions/>
  <pageMargins left="0.7" right="0.7" top="0.75" bottom="0.75" header="0.3" footer="0.3"/>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00B0F0"/>
  </sheetPr>
  <dimension ref="A1:F60"/>
  <sheetViews>
    <sheetView zoomScale="75" zoomScaleNormal="75" zoomScalePageLayoutView="0" workbookViewId="0" topLeftCell="A1">
      <selection activeCell="L13" sqref="L13"/>
    </sheetView>
  </sheetViews>
  <sheetFormatPr defaultColWidth="9.140625" defaultRowHeight="15"/>
  <cols>
    <col min="1" max="1" width="11.00390625" style="72" bestFit="1" customWidth="1"/>
    <col min="2" max="2" width="18.140625" style="72" customWidth="1"/>
    <col min="3" max="3" width="54.421875" style="72" customWidth="1"/>
    <col min="4" max="4" width="12.57421875" style="72" customWidth="1"/>
    <col min="5" max="5" width="12.140625" style="72" customWidth="1"/>
    <col min="6" max="6" width="20.28125" style="72" customWidth="1"/>
    <col min="7" max="16384" width="9.140625" style="72" customWidth="1"/>
  </cols>
  <sheetData>
    <row r="1" spans="1:6" s="409" customFormat="1" ht="15" customHeight="1">
      <c r="A1" s="607" t="s">
        <v>321</v>
      </c>
      <c r="B1" s="607"/>
      <c r="C1" s="607"/>
      <c r="D1" s="607"/>
      <c r="E1" s="607"/>
      <c r="F1" s="607"/>
    </row>
    <row r="2" s="409" customFormat="1" ht="15"/>
    <row r="3" spans="1:6" ht="15" customHeight="1">
      <c r="A3" s="591" t="s">
        <v>351</v>
      </c>
      <c r="B3" s="591"/>
      <c r="C3" s="591"/>
      <c r="D3" s="591"/>
      <c r="E3" s="591"/>
      <c r="F3" s="591"/>
    </row>
    <row r="5" spans="1:6" ht="15" customHeight="1">
      <c r="A5" s="553" t="s">
        <v>322</v>
      </c>
      <c r="B5" s="553"/>
      <c r="C5" s="553"/>
      <c r="D5" s="553"/>
      <c r="E5" s="553"/>
      <c r="F5" s="553"/>
    </row>
    <row r="7" spans="1:6" ht="15" customHeight="1">
      <c r="A7" s="542" t="s">
        <v>142</v>
      </c>
      <c r="B7" s="542"/>
      <c r="C7" s="542"/>
      <c r="D7" s="542"/>
      <c r="E7" s="542"/>
      <c r="F7" s="542"/>
    </row>
    <row r="8" spans="1:6" ht="15.75" thickBot="1">
      <c r="A8" s="67"/>
      <c r="B8" s="128"/>
      <c r="C8" s="129"/>
      <c r="D8" s="129"/>
      <c r="E8" s="67"/>
      <c r="F8" s="128"/>
    </row>
    <row r="9" spans="1:6" ht="15" customHeight="1">
      <c r="A9" s="558" t="s">
        <v>323</v>
      </c>
      <c r="B9" s="538" t="s">
        <v>324</v>
      </c>
      <c r="C9" s="538" t="s">
        <v>325</v>
      </c>
      <c r="D9" s="538" t="s">
        <v>326</v>
      </c>
      <c r="E9" s="538"/>
      <c r="F9" s="540" t="s">
        <v>280</v>
      </c>
    </row>
    <row r="10" spans="1:6" ht="15">
      <c r="A10" s="559"/>
      <c r="B10" s="539"/>
      <c r="C10" s="539"/>
      <c r="D10" s="539"/>
      <c r="E10" s="539"/>
      <c r="F10" s="541"/>
    </row>
    <row r="11" spans="1:6" ht="91.5" customHeight="1" thickBot="1">
      <c r="A11" s="595"/>
      <c r="B11" s="596"/>
      <c r="C11" s="596"/>
      <c r="D11" s="70" t="s">
        <v>92</v>
      </c>
      <c r="E11" s="70" t="s">
        <v>93</v>
      </c>
      <c r="F11" s="597"/>
    </row>
    <row r="12" spans="1:6" ht="15">
      <c r="A12" s="184"/>
      <c r="B12" s="185" t="s">
        <v>243</v>
      </c>
      <c r="C12" s="186"/>
      <c r="D12" s="187">
        <f>SUM(D13:D17)</f>
        <v>25</v>
      </c>
      <c r="E12" s="187">
        <f>SUM(E13:E17)</f>
        <v>200</v>
      </c>
      <c r="F12" s="188">
        <f>SUM(F13:F17)</f>
        <v>333.35</v>
      </c>
    </row>
    <row r="13" spans="1:6" ht="30">
      <c r="A13" s="68">
        <v>1</v>
      </c>
      <c r="B13" s="114" t="s">
        <v>678</v>
      </c>
      <c r="C13" s="85" t="s">
        <v>106</v>
      </c>
      <c r="D13" s="116">
        <f aca="true" t="shared" si="0" ref="D13:D37">ROUND(+E13/8,0)</f>
        <v>5</v>
      </c>
      <c r="E13" s="130">
        <v>40</v>
      </c>
      <c r="F13" s="87">
        <f>+ROUND((280/21)*D13,2)</f>
        <v>66.67</v>
      </c>
    </row>
    <row r="14" spans="1:6" ht="15">
      <c r="A14" s="68">
        <v>2</v>
      </c>
      <c r="B14" s="114" t="s">
        <v>678</v>
      </c>
      <c r="C14" s="85" t="s">
        <v>107</v>
      </c>
      <c r="D14" s="116">
        <f t="shared" si="0"/>
        <v>5</v>
      </c>
      <c r="E14" s="130">
        <v>40</v>
      </c>
      <c r="F14" s="87">
        <f>+ROUND((280/21)*D14,2)</f>
        <v>66.67</v>
      </c>
    </row>
    <row r="15" spans="1:6" ht="15">
      <c r="A15" s="68">
        <v>3</v>
      </c>
      <c r="B15" s="114" t="s">
        <v>678</v>
      </c>
      <c r="C15" s="85" t="s">
        <v>108</v>
      </c>
      <c r="D15" s="116">
        <f t="shared" si="0"/>
        <v>5</v>
      </c>
      <c r="E15" s="130">
        <v>40</v>
      </c>
      <c r="F15" s="87">
        <f>+ROUND((280/21)*D15,2)</f>
        <v>66.67</v>
      </c>
    </row>
    <row r="16" spans="1:6" ht="15">
      <c r="A16" s="68">
        <v>4</v>
      </c>
      <c r="B16" s="114" t="s">
        <v>678</v>
      </c>
      <c r="C16" s="85" t="s">
        <v>109</v>
      </c>
      <c r="D16" s="116">
        <f t="shared" si="0"/>
        <v>5</v>
      </c>
      <c r="E16" s="130">
        <v>40</v>
      </c>
      <c r="F16" s="87">
        <f>+ROUND((280/21)*D16,2)</f>
        <v>66.67</v>
      </c>
    </row>
    <row r="17" spans="1:6" ht="15">
      <c r="A17" s="99">
        <v>5</v>
      </c>
      <c r="B17" s="176" t="s">
        <v>678</v>
      </c>
      <c r="C17" s="85" t="s">
        <v>110</v>
      </c>
      <c r="D17" s="116">
        <f t="shared" si="0"/>
        <v>5</v>
      </c>
      <c r="E17" s="146">
        <v>40</v>
      </c>
      <c r="F17" s="87">
        <f>+ROUND((280/21)*D17,2)</f>
        <v>66.67</v>
      </c>
    </row>
    <row r="18" spans="1:6" ht="15">
      <c r="A18" s="126"/>
      <c r="B18" s="183" t="s">
        <v>246</v>
      </c>
      <c r="C18" s="23"/>
      <c r="D18" s="24">
        <f>SUM(D19:D24)</f>
        <v>30</v>
      </c>
      <c r="E18" s="24">
        <f>SUM(E19:E24)</f>
        <v>240</v>
      </c>
      <c r="F18" s="25">
        <f>SUM(F19:F24)</f>
        <v>400.02000000000004</v>
      </c>
    </row>
    <row r="19" spans="1:6" ht="15">
      <c r="A19" s="99">
        <v>6</v>
      </c>
      <c r="B19" s="114" t="s">
        <v>678</v>
      </c>
      <c r="C19" s="85" t="s">
        <v>111</v>
      </c>
      <c r="D19" s="116">
        <f t="shared" si="0"/>
        <v>5</v>
      </c>
      <c r="E19" s="130">
        <v>40</v>
      </c>
      <c r="F19" s="87">
        <f aca="true" t="shared" si="1" ref="F19:F24">+ROUND((280/21)*D19,2)</f>
        <v>66.67</v>
      </c>
    </row>
    <row r="20" spans="1:6" ht="15">
      <c r="A20" s="99">
        <v>7</v>
      </c>
      <c r="B20" s="114" t="s">
        <v>678</v>
      </c>
      <c r="C20" s="85" t="s">
        <v>112</v>
      </c>
      <c r="D20" s="116">
        <f t="shared" si="0"/>
        <v>5</v>
      </c>
      <c r="E20" s="130">
        <v>40</v>
      </c>
      <c r="F20" s="87">
        <f t="shared" si="1"/>
        <v>66.67</v>
      </c>
    </row>
    <row r="21" spans="1:6" ht="30">
      <c r="A21" s="99">
        <v>8</v>
      </c>
      <c r="B21" s="114" t="s">
        <v>678</v>
      </c>
      <c r="C21" s="85" t="s">
        <v>113</v>
      </c>
      <c r="D21" s="116">
        <f t="shared" si="0"/>
        <v>5</v>
      </c>
      <c r="E21" s="130">
        <v>40</v>
      </c>
      <c r="F21" s="87">
        <f t="shared" si="1"/>
        <v>66.67</v>
      </c>
    </row>
    <row r="22" spans="1:6" ht="15">
      <c r="A22" s="99">
        <v>9</v>
      </c>
      <c r="B22" s="114" t="s">
        <v>678</v>
      </c>
      <c r="C22" s="85" t="s">
        <v>114</v>
      </c>
      <c r="D22" s="116">
        <f t="shared" si="0"/>
        <v>5</v>
      </c>
      <c r="E22" s="130">
        <v>40</v>
      </c>
      <c r="F22" s="87">
        <f t="shared" si="1"/>
        <v>66.67</v>
      </c>
    </row>
    <row r="23" spans="1:6" ht="15">
      <c r="A23" s="99">
        <v>10</v>
      </c>
      <c r="B23" s="114" t="s">
        <v>678</v>
      </c>
      <c r="C23" s="121" t="s">
        <v>115</v>
      </c>
      <c r="D23" s="116">
        <f t="shared" si="0"/>
        <v>5</v>
      </c>
      <c r="E23" s="130">
        <v>40</v>
      </c>
      <c r="F23" s="87">
        <f t="shared" si="1"/>
        <v>66.67</v>
      </c>
    </row>
    <row r="24" spans="1:6" ht="15">
      <c r="A24" s="99">
        <v>11</v>
      </c>
      <c r="B24" s="114" t="s">
        <v>678</v>
      </c>
      <c r="C24" s="121" t="s">
        <v>116</v>
      </c>
      <c r="D24" s="116">
        <f t="shared" si="0"/>
        <v>5</v>
      </c>
      <c r="E24" s="130">
        <v>40</v>
      </c>
      <c r="F24" s="87">
        <f t="shared" si="1"/>
        <v>66.67</v>
      </c>
    </row>
    <row r="25" spans="1:6" ht="15">
      <c r="A25" s="126"/>
      <c r="B25" s="183" t="s">
        <v>688</v>
      </c>
      <c r="C25" s="23"/>
      <c r="D25" s="24">
        <f>SUM(D26:D31)</f>
        <v>30</v>
      </c>
      <c r="E25" s="24">
        <f>SUM(E26:E31)</f>
        <v>240</v>
      </c>
      <c r="F25" s="25">
        <f>SUM(F26:F31)</f>
        <v>400.02000000000004</v>
      </c>
    </row>
    <row r="26" spans="1:6" ht="15">
      <c r="A26" s="99">
        <v>12</v>
      </c>
      <c r="B26" s="114" t="s">
        <v>678</v>
      </c>
      <c r="C26" s="85" t="s">
        <v>117</v>
      </c>
      <c r="D26" s="116">
        <f t="shared" si="0"/>
        <v>5</v>
      </c>
      <c r="E26" s="130">
        <v>40</v>
      </c>
      <c r="F26" s="87">
        <f aca="true" t="shared" si="2" ref="F26:F31">+ROUND((280/21)*D26,2)</f>
        <v>66.67</v>
      </c>
    </row>
    <row r="27" spans="1:6" ht="15">
      <c r="A27" s="99">
        <v>13</v>
      </c>
      <c r="B27" s="114" t="s">
        <v>678</v>
      </c>
      <c r="C27" s="121" t="s">
        <v>118</v>
      </c>
      <c r="D27" s="116">
        <f t="shared" si="0"/>
        <v>5</v>
      </c>
      <c r="E27" s="130">
        <v>40</v>
      </c>
      <c r="F27" s="87">
        <f t="shared" si="2"/>
        <v>66.67</v>
      </c>
    </row>
    <row r="28" spans="1:6" ht="15">
      <c r="A28" s="99">
        <v>14</v>
      </c>
      <c r="B28" s="114" t="s">
        <v>678</v>
      </c>
      <c r="C28" s="85" t="s">
        <v>119</v>
      </c>
      <c r="D28" s="116">
        <f t="shared" si="0"/>
        <v>5</v>
      </c>
      <c r="E28" s="130">
        <v>40</v>
      </c>
      <c r="F28" s="87">
        <f t="shared" si="2"/>
        <v>66.67</v>
      </c>
    </row>
    <row r="29" spans="1:6" ht="45">
      <c r="A29" s="99">
        <v>15</v>
      </c>
      <c r="B29" s="114" t="s">
        <v>678</v>
      </c>
      <c r="C29" s="85" t="s">
        <v>120</v>
      </c>
      <c r="D29" s="116">
        <f t="shared" si="0"/>
        <v>5</v>
      </c>
      <c r="E29" s="130">
        <v>40</v>
      </c>
      <c r="F29" s="87">
        <f t="shared" si="2"/>
        <v>66.67</v>
      </c>
    </row>
    <row r="30" spans="1:6" ht="30">
      <c r="A30" s="99">
        <v>16</v>
      </c>
      <c r="B30" s="114" t="s">
        <v>678</v>
      </c>
      <c r="C30" s="85" t="s">
        <v>121</v>
      </c>
      <c r="D30" s="116">
        <f t="shared" si="0"/>
        <v>5</v>
      </c>
      <c r="E30" s="130">
        <v>40</v>
      </c>
      <c r="F30" s="87">
        <f t="shared" si="2"/>
        <v>66.67</v>
      </c>
    </row>
    <row r="31" spans="1:6" ht="15">
      <c r="A31" s="99">
        <v>17</v>
      </c>
      <c r="B31" s="114" t="s">
        <v>678</v>
      </c>
      <c r="C31" s="85" t="s">
        <v>195</v>
      </c>
      <c r="D31" s="116">
        <f t="shared" si="0"/>
        <v>5</v>
      </c>
      <c r="E31" s="130">
        <v>40</v>
      </c>
      <c r="F31" s="87">
        <f t="shared" si="2"/>
        <v>66.67</v>
      </c>
    </row>
    <row r="32" spans="1:6" ht="15">
      <c r="A32" s="126"/>
      <c r="B32" s="183" t="s">
        <v>238</v>
      </c>
      <c r="C32" s="23"/>
      <c r="D32" s="24">
        <f>SUM(D33:D37)</f>
        <v>25</v>
      </c>
      <c r="E32" s="24">
        <f>SUM(E33:E37)</f>
        <v>200</v>
      </c>
      <c r="F32" s="25">
        <f>SUM(F33:F37)</f>
        <v>333.35</v>
      </c>
    </row>
    <row r="33" spans="1:6" ht="15">
      <c r="A33" s="99">
        <v>18</v>
      </c>
      <c r="B33" s="114" t="s">
        <v>678</v>
      </c>
      <c r="C33" s="85" t="s">
        <v>196</v>
      </c>
      <c r="D33" s="116">
        <f t="shared" si="0"/>
        <v>5</v>
      </c>
      <c r="E33" s="130">
        <v>40</v>
      </c>
      <c r="F33" s="87">
        <f>+ROUND((280/21)*D33,2)</f>
        <v>66.67</v>
      </c>
    </row>
    <row r="34" spans="1:6" ht="15">
      <c r="A34" s="99">
        <v>19</v>
      </c>
      <c r="B34" s="114" t="s">
        <v>678</v>
      </c>
      <c r="C34" s="85" t="s">
        <v>197</v>
      </c>
      <c r="D34" s="116">
        <f t="shared" si="0"/>
        <v>5</v>
      </c>
      <c r="E34" s="130">
        <v>40</v>
      </c>
      <c r="F34" s="87">
        <f>+ROUND((280/21)*D34,2)</f>
        <v>66.67</v>
      </c>
    </row>
    <row r="35" spans="1:6" ht="15">
      <c r="A35" s="99">
        <v>20</v>
      </c>
      <c r="B35" s="114" t="s">
        <v>678</v>
      </c>
      <c r="C35" s="121" t="s">
        <v>198</v>
      </c>
      <c r="D35" s="116">
        <f t="shared" si="0"/>
        <v>5</v>
      </c>
      <c r="E35" s="130">
        <v>40</v>
      </c>
      <c r="F35" s="87">
        <f>+ROUND((280/21)*D35,2)</f>
        <v>66.67</v>
      </c>
    </row>
    <row r="36" spans="1:6" ht="15">
      <c r="A36" s="99">
        <v>21</v>
      </c>
      <c r="B36" s="114" t="s">
        <v>678</v>
      </c>
      <c r="C36" s="121" t="s">
        <v>199</v>
      </c>
      <c r="D36" s="116">
        <f t="shared" si="0"/>
        <v>5</v>
      </c>
      <c r="E36" s="130">
        <v>40</v>
      </c>
      <c r="F36" s="87">
        <f>+ROUND((280/21)*D36,2)</f>
        <v>66.67</v>
      </c>
    </row>
    <row r="37" spans="1:6" ht="15.75" thickBot="1">
      <c r="A37" s="190">
        <v>22</v>
      </c>
      <c r="B37" s="161" t="s">
        <v>678</v>
      </c>
      <c r="C37" s="191" t="s">
        <v>200</v>
      </c>
      <c r="D37" s="162">
        <f t="shared" si="0"/>
        <v>5</v>
      </c>
      <c r="E37" s="189">
        <v>40</v>
      </c>
      <c r="F37" s="93">
        <f>+ROUND((280/21)*D37,2)</f>
        <v>66.67</v>
      </c>
    </row>
    <row r="38" spans="1:6" ht="15.75" thickBot="1">
      <c r="A38" s="178"/>
      <c r="B38" s="111"/>
      <c r="C38" s="171" t="s">
        <v>373</v>
      </c>
      <c r="D38" s="192">
        <f>+D12+D18+D25+D32</f>
        <v>110</v>
      </c>
      <c r="E38" s="192">
        <f>+E12+E18+E25+E32</f>
        <v>880</v>
      </c>
      <c r="F38" s="193">
        <f>+F12+F18+F25+F32</f>
        <v>1466.7400000000002</v>
      </c>
    </row>
    <row r="39" spans="1:6" ht="15">
      <c r="A39" s="411"/>
      <c r="B39" s="118"/>
      <c r="C39" s="412"/>
      <c r="D39" s="413"/>
      <c r="E39" s="413"/>
      <c r="F39" s="413"/>
    </row>
    <row r="40" spans="1:6" ht="15">
      <c r="A40" s="411"/>
      <c r="B40" s="118"/>
      <c r="C40" s="412"/>
      <c r="D40" s="414"/>
      <c r="E40" s="411"/>
      <c r="F40" s="242"/>
    </row>
    <row r="41" spans="1:6" ht="15">
      <c r="A41" s="411"/>
      <c r="B41" s="118"/>
      <c r="C41" s="412"/>
      <c r="D41" s="414"/>
      <c r="E41" s="411"/>
      <c r="F41" s="242"/>
    </row>
    <row r="42" spans="1:6" ht="15">
      <c r="A42" s="411"/>
      <c r="B42" s="118"/>
      <c r="C42" s="412"/>
      <c r="D42" s="414"/>
      <c r="E42" s="411"/>
      <c r="F42" s="242"/>
    </row>
    <row r="43" spans="1:6" ht="15">
      <c r="A43" s="411"/>
      <c r="B43" s="118"/>
      <c r="C43" s="412"/>
      <c r="D43" s="414"/>
      <c r="E43" s="411"/>
      <c r="F43" s="242"/>
    </row>
    <row r="44" spans="1:6" ht="15">
      <c r="A44" s="411"/>
      <c r="B44" s="118"/>
      <c r="C44" s="254"/>
      <c r="D44" s="414"/>
      <c r="E44" s="411"/>
      <c r="F44" s="242"/>
    </row>
    <row r="45" spans="1:6" ht="15">
      <c r="A45" s="415"/>
      <c r="B45" s="242"/>
      <c r="C45" s="416"/>
      <c r="D45" s="417"/>
      <c r="E45" s="418"/>
      <c r="F45" s="242"/>
    </row>
    <row r="46" spans="1:6" ht="15">
      <c r="A46" s="411"/>
      <c r="B46" s="118"/>
      <c r="C46" s="412"/>
      <c r="D46" s="414"/>
      <c r="E46" s="411"/>
      <c r="F46" s="242"/>
    </row>
    <row r="47" spans="1:6" ht="15">
      <c r="A47" s="411"/>
      <c r="B47" s="118"/>
      <c r="C47" s="412"/>
      <c r="D47" s="414"/>
      <c r="E47" s="411"/>
      <c r="F47" s="242"/>
    </row>
    <row r="48" spans="1:6" ht="15">
      <c r="A48" s="411"/>
      <c r="B48" s="118"/>
      <c r="C48" s="412"/>
      <c r="D48" s="414"/>
      <c r="E48" s="411"/>
      <c r="F48" s="242"/>
    </row>
    <row r="49" spans="1:6" ht="15">
      <c r="A49" s="411"/>
      <c r="B49" s="118"/>
      <c r="C49" s="412"/>
      <c r="D49" s="414"/>
      <c r="E49" s="411"/>
      <c r="F49" s="242"/>
    </row>
    <row r="50" spans="1:6" ht="15">
      <c r="A50" s="411"/>
      <c r="B50" s="118"/>
      <c r="C50" s="412"/>
      <c r="D50" s="414"/>
      <c r="E50" s="411"/>
      <c r="F50" s="242"/>
    </row>
    <row r="51" spans="1:6" ht="15">
      <c r="A51" s="411"/>
      <c r="B51" s="118"/>
      <c r="C51" s="254"/>
      <c r="D51" s="414"/>
      <c r="E51" s="411"/>
      <c r="F51" s="242"/>
    </row>
    <row r="52" spans="1:6" ht="15">
      <c r="A52" s="411"/>
      <c r="B52" s="118"/>
      <c r="C52" s="412"/>
      <c r="D52" s="414"/>
      <c r="E52" s="411"/>
      <c r="F52" s="242"/>
    </row>
    <row r="53" spans="1:6" ht="15">
      <c r="A53" s="411"/>
      <c r="B53" s="118"/>
      <c r="C53" s="254"/>
      <c r="D53" s="414"/>
      <c r="E53" s="411"/>
      <c r="F53" s="242"/>
    </row>
    <row r="54" spans="1:6" ht="15">
      <c r="A54" s="411"/>
      <c r="B54" s="118"/>
      <c r="C54" s="416"/>
      <c r="D54" s="274"/>
      <c r="E54" s="419"/>
      <c r="F54" s="242"/>
    </row>
    <row r="55" spans="1:6" ht="15">
      <c r="A55" s="411"/>
      <c r="B55" s="118"/>
      <c r="C55" s="412"/>
      <c r="D55" s="414"/>
      <c r="E55" s="411"/>
      <c r="F55" s="242"/>
    </row>
    <row r="56" spans="1:6" ht="15">
      <c r="A56" s="411"/>
      <c r="B56" s="118"/>
      <c r="C56" s="254"/>
      <c r="D56" s="414"/>
      <c r="E56" s="411"/>
      <c r="F56" s="242"/>
    </row>
    <row r="57" spans="1:6" ht="15">
      <c r="A57" s="411"/>
      <c r="B57" s="118"/>
      <c r="C57" s="412"/>
      <c r="D57" s="414"/>
      <c r="E57" s="411"/>
      <c r="F57" s="242"/>
    </row>
    <row r="58" spans="1:6" ht="15">
      <c r="A58" s="411"/>
      <c r="B58" s="118"/>
      <c r="C58" s="412"/>
      <c r="D58" s="414"/>
      <c r="E58" s="411"/>
      <c r="F58" s="242"/>
    </row>
    <row r="59" spans="1:6" ht="15">
      <c r="A59" s="411"/>
      <c r="B59" s="118"/>
      <c r="C59" s="412"/>
      <c r="D59" s="414"/>
      <c r="E59" s="411"/>
      <c r="F59" s="242"/>
    </row>
    <row r="60" spans="1:6" ht="15">
      <c r="A60" s="411"/>
      <c r="B60" s="118"/>
      <c r="C60" s="412"/>
      <c r="D60" s="414"/>
      <c r="E60" s="411"/>
      <c r="F60" s="242"/>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D18" sqref="D18"/>
    </sheetView>
  </sheetViews>
  <sheetFormatPr defaultColWidth="9.140625" defaultRowHeight="15"/>
  <cols>
    <col min="1" max="1" width="4.8515625" style="0" customWidth="1"/>
    <col min="2" max="2" width="19.140625" style="0" customWidth="1"/>
    <col min="3" max="3" width="51.140625" style="0" customWidth="1"/>
    <col min="4" max="4" width="19.00390625" style="0" customWidth="1"/>
    <col min="5" max="5" width="20.57421875" style="0" customWidth="1"/>
    <col min="6" max="6" width="18.57421875" style="0" customWidth="1"/>
    <col min="7" max="9" width="9.140625" style="0" customWidth="1"/>
  </cols>
  <sheetData>
    <row r="1" spans="1:6" ht="15">
      <c r="A1" s="610" t="s">
        <v>730</v>
      </c>
      <c r="B1" s="610"/>
      <c r="C1" s="610"/>
      <c r="D1" s="610"/>
      <c r="E1" s="610"/>
      <c r="F1" s="610"/>
    </row>
    <row r="3" spans="1:6" ht="15">
      <c r="A3" s="611" t="s">
        <v>351</v>
      </c>
      <c r="B3" s="611"/>
      <c r="C3" s="611"/>
      <c r="D3" s="611"/>
      <c r="E3" s="611"/>
      <c r="F3" s="611"/>
    </row>
    <row r="5" spans="1:6" ht="15">
      <c r="A5" s="611" t="s">
        <v>731</v>
      </c>
      <c r="B5" s="611"/>
      <c r="C5" s="611"/>
      <c r="D5" s="611"/>
      <c r="E5" s="611"/>
      <c r="F5" s="611"/>
    </row>
    <row r="8" spans="1:6" ht="15">
      <c r="A8" s="611" t="s">
        <v>732</v>
      </c>
      <c r="B8" s="611"/>
      <c r="C8" s="611"/>
      <c r="D8" s="611"/>
      <c r="E8" s="611"/>
      <c r="F8" s="611"/>
    </row>
    <row r="10" spans="1:6" ht="36" customHeight="1">
      <c r="A10" s="612" t="s">
        <v>323</v>
      </c>
      <c r="B10" s="613" t="s">
        <v>324</v>
      </c>
      <c r="C10" s="614" t="s">
        <v>325</v>
      </c>
      <c r="D10" s="614" t="s">
        <v>326</v>
      </c>
      <c r="E10" s="614"/>
      <c r="F10" s="615" t="s">
        <v>733</v>
      </c>
    </row>
    <row r="11" spans="1:6" ht="15">
      <c r="A11" s="612"/>
      <c r="B11" s="613"/>
      <c r="C11" s="614"/>
      <c r="D11" s="608" t="s">
        <v>92</v>
      </c>
      <c r="E11" s="608" t="s">
        <v>93</v>
      </c>
      <c r="F11" s="616"/>
    </row>
    <row r="12" spans="1:6" ht="82.5" customHeight="1">
      <c r="A12" s="612"/>
      <c r="B12" s="613"/>
      <c r="C12" s="614"/>
      <c r="D12" s="608"/>
      <c r="E12" s="608"/>
      <c r="F12" s="616"/>
    </row>
    <row r="13" spans="1:6" ht="15">
      <c r="A13" s="490"/>
      <c r="B13" s="491" t="s">
        <v>243</v>
      </c>
      <c r="C13" s="490"/>
      <c r="D13" s="492">
        <f>SUM(D14:D16)</f>
        <v>18</v>
      </c>
      <c r="E13" s="492">
        <f>SUM(E14:E16)</f>
        <v>132</v>
      </c>
      <c r="F13" s="493">
        <f>SUM(F14:F16)</f>
        <v>240</v>
      </c>
    </row>
    <row r="14" spans="1:6" ht="90">
      <c r="A14" s="489">
        <v>1</v>
      </c>
      <c r="B14" s="494" t="s">
        <v>678</v>
      </c>
      <c r="C14" s="494" t="s">
        <v>734</v>
      </c>
      <c r="D14" s="495">
        <v>6</v>
      </c>
      <c r="E14" s="488">
        <v>44</v>
      </c>
      <c r="F14" s="496">
        <f>+ROUND((280/21)*D14,2)</f>
        <v>80</v>
      </c>
    </row>
    <row r="15" spans="1:6" ht="75">
      <c r="A15" s="489">
        <v>2</v>
      </c>
      <c r="B15" s="494" t="s">
        <v>678</v>
      </c>
      <c r="C15" s="497" t="s">
        <v>735</v>
      </c>
      <c r="D15" s="495">
        <v>7</v>
      </c>
      <c r="E15" s="495">
        <v>52</v>
      </c>
      <c r="F15" s="496">
        <f>+ROUND((280/21)*D15,2)</f>
        <v>93.33</v>
      </c>
    </row>
    <row r="16" spans="1:6" ht="48.75" customHeight="1">
      <c r="A16" s="488">
        <v>3</v>
      </c>
      <c r="B16" s="494" t="s">
        <v>678</v>
      </c>
      <c r="C16" s="497" t="s">
        <v>736</v>
      </c>
      <c r="D16" s="488">
        <v>5</v>
      </c>
      <c r="E16" s="488">
        <v>36</v>
      </c>
      <c r="F16" s="496">
        <f>+ROUND((280/21)*D16,2)</f>
        <v>66.67</v>
      </c>
    </row>
    <row r="17" spans="1:6" ht="15">
      <c r="A17" s="490"/>
      <c r="B17" s="491" t="s">
        <v>689</v>
      </c>
      <c r="C17" s="490"/>
      <c r="D17" s="492">
        <f>SUM(D18:D20)</f>
        <v>12</v>
      </c>
      <c r="E17" s="492">
        <f>SUM(E18:E20)</f>
        <v>84</v>
      </c>
      <c r="F17" s="493">
        <f>SUM(F18:F20)</f>
        <v>160</v>
      </c>
    </row>
    <row r="18" spans="1:6" ht="48.75" customHeight="1">
      <c r="A18" s="488">
        <v>4</v>
      </c>
      <c r="B18" s="494" t="s">
        <v>678</v>
      </c>
      <c r="C18" s="497" t="s">
        <v>737</v>
      </c>
      <c r="D18" s="498">
        <v>6</v>
      </c>
      <c r="E18" s="488">
        <v>40</v>
      </c>
      <c r="F18" s="496">
        <f>+ROUND((280/21)*D18,2)</f>
        <v>80</v>
      </c>
    </row>
    <row r="19" spans="1:6" ht="53.25" customHeight="1">
      <c r="A19" s="488">
        <v>5</v>
      </c>
      <c r="B19" s="494" t="s">
        <v>678</v>
      </c>
      <c r="C19" s="497" t="s">
        <v>738</v>
      </c>
      <c r="D19" s="498">
        <v>4</v>
      </c>
      <c r="E19" s="488">
        <v>28</v>
      </c>
      <c r="F19" s="496">
        <f>+ROUND((280/21)*D19,2)</f>
        <v>53.33</v>
      </c>
    </row>
    <row r="20" spans="1:6" ht="40.5" customHeight="1">
      <c r="A20" s="498">
        <v>6</v>
      </c>
      <c r="B20" s="494" t="s">
        <v>678</v>
      </c>
      <c r="C20" s="497" t="s">
        <v>739</v>
      </c>
      <c r="D20" s="498">
        <v>2</v>
      </c>
      <c r="E20" s="488">
        <v>16</v>
      </c>
      <c r="F20" s="496">
        <f>+ROUND((280/21)*D20,2)</f>
        <v>26.67</v>
      </c>
    </row>
    <row r="21" spans="1:6" ht="15">
      <c r="A21" s="499"/>
      <c r="B21" s="500" t="s">
        <v>740</v>
      </c>
      <c r="C21" s="499"/>
      <c r="D21" s="501">
        <f>SUM(D22:D27)</f>
        <v>24</v>
      </c>
      <c r="E21" s="501">
        <f>SUM(E22:E27)</f>
        <v>168</v>
      </c>
      <c r="F21" s="502">
        <f>SUM(F22:F27)</f>
        <v>319.97999999999996</v>
      </c>
    </row>
    <row r="22" spans="1:6" ht="36.75" customHeight="1">
      <c r="A22" s="498">
        <v>7</v>
      </c>
      <c r="B22" s="494" t="s">
        <v>678</v>
      </c>
      <c r="C22" s="497" t="s">
        <v>741</v>
      </c>
      <c r="D22" s="498">
        <v>4</v>
      </c>
      <c r="E22" s="488">
        <v>28</v>
      </c>
      <c r="F22" s="496">
        <f aca="true" t="shared" si="0" ref="F22:F27">+ROUND((280/21)*D22,2)</f>
        <v>53.33</v>
      </c>
    </row>
    <row r="23" spans="1:6" ht="15">
      <c r="A23" s="498">
        <v>8</v>
      </c>
      <c r="B23" s="494" t="s">
        <v>678</v>
      </c>
      <c r="C23" s="497" t="s">
        <v>742</v>
      </c>
      <c r="D23" s="498">
        <v>4</v>
      </c>
      <c r="E23" s="488">
        <v>28</v>
      </c>
      <c r="F23" s="496">
        <f t="shared" si="0"/>
        <v>53.33</v>
      </c>
    </row>
    <row r="24" spans="1:6" ht="15">
      <c r="A24" s="498">
        <v>9</v>
      </c>
      <c r="B24" s="494" t="s">
        <v>678</v>
      </c>
      <c r="C24" s="497" t="s">
        <v>743</v>
      </c>
      <c r="D24" s="498">
        <v>4</v>
      </c>
      <c r="E24" s="488">
        <v>28</v>
      </c>
      <c r="F24" s="496">
        <f t="shared" si="0"/>
        <v>53.33</v>
      </c>
    </row>
    <row r="25" spans="1:6" ht="15">
      <c r="A25" s="498">
        <v>10</v>
      </c>
      <c r="B25" s="494" t="s">
        <v>678</v>
      </c>
      <c r="C25" s="497" t="s">
        <v>744</v>
      </c>
      <c r="D25" s="498">
        <v>4</v>
      </c>
      <c r="E25" s="488">
        <v>28</v>
      </c>
      <c r="F25" s="496">
        <f t="shared" si="0"/>
        <v>53.33</v>
      </c>
    </row>
    <row r="26" spans="1:6" ht="15">
      <c r="A26" s="498">
        <v>11</v>
      </c>
      <c r="B26" s="494" t="s">
        <v>678</v>
      </c>
      <c r="C26" s="497" t="s">
        <v>745</v>
      </c>
      <c r="D26" s="498">
        <v>4</v>
      </c>
      <c r="E26" s="488">
        <v>28</v>
      </c>
      <c r="F26" s="496">
        <f t="shared" si="0"/>
        <v>53.33</v>
      </c>
    </row>
    <row r="27" spans="1:6" ht="15">
      <c r="A27" s="498">
        <v>12</v>
      </c>
      <c r="B27" s="494" t="s">
        <v>678</v>
      </c>
      <c r="C27" s="497" t="s">
        <v>746</v>
      </c>
      <c r="D27" s="498">
        <v>4</v>
      </c>
      <c r="E27" s="488">
        <v>28</v>
      </c>
      <c r="F27" s="496">
        <f t="shared" si="0"/>
        <v>53.33</v>
      </c>
    </row>
    <row r="28" spans="1:6" ht="15">
      <c r="A28" s="490"/>
      <c r="B28" s="491" t="s">
        <v>299</v>
      </c>
      <c r="C28" s="490"/>
      <c r="D28" s="492">
        <f>SUM(D29:D30)</f>
        <v>50</v>
      </c>
      <c r="E28" s="492">
        <f>SUM(E29:E30)</f>
        <v>398</v>
      </c>
      <c r="F28" s="493">
        <f>SUM(F29:F30)</f>
        <v>666.6700000000001</v>
      </c>
    </row>
    <row r="29" spans="1:6" ht="49.5" customHeight="1">
      <c r="A29" s="498">
        <v>13</v>
      </c>
      <c r="B29" s="494" t="s">
        <v>678</v>
      </c>
      <c r="C29" s="497" t="s">
        <v>747</v>
      </c>
      <c r="D29" s="498">
        <v>27</v>
      </c>
      <c r="E29" s="488">
        <v>218</v>
      </c>
      <c r="F29" s="496">
        <f>+ROUND((280/21)*D29,2)</f>
        <v>360</v>
      </c>
    </row>
    <row r="30" spans="1:6" ht="51" customHeight="1">
      <c r="A30" s="498">
        <v>14</v>
      </c>
      <c r="B30" s="494" t="s">
        <v>678</v>
      </c>
      <c r="C30" s="497" t="s">
        <v>748</v>
      </c>
      <c r="D30" s="498">
        <v>23</v>
      </c>
      <c r="E30" s="488">
        <v>180</v>
      </c>
      <c r="F30" s="496">
        <f>+ROUND((280/21)*D30,2)</f>
        <v>306.67</v>
      </c>
    </row>
    <row r="31" spans="1:6" ht="15">
      <c r="A31" s="490"/>
      <c r="B31" s="491" t="s">
        <v>449</v>
      </c>
      <c r="C31" s="490"/>
      <c r="D31" s="492">
        <f>SUM(D32:D36)</f>
        <v>42</v>
      </c>
      <c r="E31" s="492">
        <f>SUM(E32:E36)</f>
        <v>327</v>
      </c>
      <c r="F31" s="493">
        <f>SUM(F32:F36)</f>
        <v>560</v>
      </c>
    </row>
    <row r="32" spans="1:6" ht="22.5" customHeight="1">
      <c r="A32" s="498">
        <v>15</v>
      </c>
      <c r="B32" s="494" t="s">
        <v>678</v>
      </c>
      <c r="C32" s="497" t="s">
        <v>749</v>
      </c>
      <c r="D32" s="498">
        <v>9</v>
      </c>
      <c r="E32" s="488">
        <v>70</v>
      </c>
      <c r="F32" s="496">
        <f>+ROUND((280/21)*D32,2)</f>
        <v>120</v>
      </c>
    </row>
    <row r="33" spans="1:6" ht="18.75" customHeight="1">
      <c r="A33" s="498">
        <v>16</v>
      </c>
      <c r="B33" s="494" t="s">
        <v>678</v>
      </c>
      <c r="C33" s="497" t="s">
        <v>750</v>
      </c>
      <c r="D33" s="498">
        <v>8</v>
      </c>
      <c r="E33" s="488">
        <v>60</v>
      </c>
      <c r="F33" s="496">
        <f>+ROUND((280/21)*D33,2)</f>
        <v>106.67</v>
      </c>
    </row>
    <row r="34" spans="1:6" ht="15">
      <c r="A34" s="498">
        <v>17</v>
      </c>
      <c r="B34" s="494" t="s">
        <v>678</v>
      </c>
      <c r="C34" s="497" t="s">
        <v>751</v>
      </c>
      <c r="D34" s="498">
        <v>7</v>
      </c>
      <c r="E34" s="488">
        <v>55</v>
      </c>
      <c r="F34" s="496">
        <f>+ROUND((280/21)*D34,2)</f>
        <v>93.33</v>
      </c>
    </row>
    <row r="35" spans="1:6" ht="15">
      <c r="A35" s="498">
        <v>18</v>
      </c>
      <c r="B35" s="494" t="s">
        <v>678</v>
      </c>
      <c r="C35" s="497" t="s">
        <v>752</v>
      </c>
      <c r="D35" s="498">
        <v>10</v>
      </c>
      <c r="E35" s="488">
        <v>82</v>
      </c>
      <c r="F35" s="496">
        <f>+ROUND((280/21)*D35,2)</f>
        <v>133.33</v>
      </c>
    </row>
    <row r="36" spans="1:6" ht="37.5" customHeight="1">
      <c r="A36" s="498">
        <v>19</v>
      </c>
      <c r="B36" s="494" t="s">
        <v>678</v>
      </c>
      <c r="C36" s="497" t="s">
        <v>753</v>
      </c>
      <c r="D36" s="498">
        <v>8</v>
      </c>
      <c r="E36" s="488">
        <v>60</v>
      </c>
      <c r="F36" s="496">
        <f>+ROUND((280/21)*D36,2)</f>
        <v>106.67</v>
      </c>
    </row>
    <row r="37" spans="1:6" ht="15">
      <c r="A37" s="609" t="s">
        <v>373</v>
      </c>
      <c r="B37" s="609"/>
      <c r="C37" s="609"/>
      <c r="D37" s="503">
        <f>+D13+D17+D21+D28+D31</f>
        <v>146</v>
      </c>
      <c r="E37" s="503">
        <f>+E13+E17+E21+E28+E31</f>
        <v>1109</v>
      </c>
      <c r="F37" s="504">
        <f>+F13+F17+F21+F28+F31</f>
        <v>1946.65</v>
      </c>
    </row>
  </sheetData>
  <sheetProtection/>
  <mergeCells count="12">
    <mergeCell ref="F10:F12"/>
    <mergeCell ref="D11:D12"/>
    <mergeCell ref="E11:E12"/>
    <mergeCell ref="A37:C37"/>
    <mergeCell ref="A1:F1"/>
    <mergeCell ref="A3:F3"/>
    <mergeCell ref="A5:F5"/>
    <mergeCell ref="A8:F8"/>
    <mergeCell ref="A10:A12"/>
    <mergeCell ref="B10:B12"/>
    <mergeCell ref="C10:C12"/>
    <mergeCell ref="D10:E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C000"/>
  </sheetPr>
  <dimension ref="A1:G47"/>
  <sheetViews>
    <sheetView tabSelected="1" zoomScalePageLayoutView="0" workbookViewId="0" topLeftCell="A13">
      <selection activeCell="B26" sqref="B26"/>
    </sheetView>
  </sheetViews>
  <sheetFormatPr defaultColWidth="9.140625" defaultRowHeight="15"/>
  <cols>
    <col min="2" max="2" width="18.28125" style="0" customWidth="1"/>
    <col min="3" max="3" width="47.57421875" style="0" customWidth="1"/>
    <col min="4" max="4" width="13.421875" style="0" customWidth="1"/>
    <col min="5" max="5" width="17.00390625" style="0" customWidth="1"/>
    <col min="6" max="6" width="16.28125" style="0" customWidth="1"/>
  </cols>
  <sheetData>
    <row r="1" spans="1:6" ht="15">
      <c r="A1" s="617" t="s">
        <v>166</v>
      </c>
      <c r="B1" s="617"/>
      <c r="C1" s="617"/>
      <c r="D1" s="617"/>
      <c r="E1" s="617"/>
      <c r="F1" s="617"/>
    </row>
    <row r="2" spans="1:6" ht="15">
      <c r="A2" s="5"/>
      <c r="B2" s="5"/>
      <c r="C2" s="5"/>
      <c r="D2" s="5"/>
      <c r="E2" s="5"/>
      <c r="F2" s="5"/>
    </row>
    <row r="3" spans="1:6" ht="15">
      <c r="A3" s="618" t="s">
        <v>351</v>
      </c>
      <c r="B3" s="618"/>
      <c r="C3" s="618"/>
      <c r="D3" s="618"/>
      <c r="E3" s="618"/>
      <c r="F3" s="618"/>
    </row>
    <row r="4" spans="1:6" ht="15">
      <c r="A4" s="5"/>
      <c r="B4" s="5"/>
      <c r="C4" s="5"/>
      <c r="D4" s="5"/>
      <c r="E4" s="5"/>
      <c r="F4" s="5"/>
    </row>
    <row r="5" spans="1:6" ht="15">
      <c r="A5" s="619" t="s">
        <v>322</v>
      </c>
      <c r="B5" s="619"/>
      <c r="C5" s="619"/>
      <c r="D5" s="619"/>
      <c r="E5" s="619"/>
      <c r="F5" s="619"/>
    </row>
    <row r="6" spans="1:6" ht="15">
      <c r="A6" s="5"/>
      <c r="B6" s="5"/>
      <c r="C6" s="5"/>
      <c r="D6" s="5"/>
      <c r="E6" s="5"/>
      <c r="F6" s="5"/>
    </row>
    <row r="7" spans="1:6" s="72" customFormat="1" ht="15">
      <c r="A7" s="553" t="s">
        <v>167</v>
      </c>
      <c r="B7" s="553"/>
      <c r="C7" s="553"/>
      <c r="D7" s="553"/>
      <c r="E7" s="553"/>
      <c r="F7" s="553"/>
    </row>
    <row r="8" s="72" customFormat="1" ht="15.75" thickBot="1"/>
    <row r="9" spans="1:6" s="72" customFormat="1" ht="15">
      <c r="A9" s="554" t="s">
        <v>323</v>
      </c>
      <c r="B9" s="556" t="s">
        <v>324</v>
      </c>
      <c r="C9" s="556" t="s">
        <v>325</v>
      </c>
      <c r="D9" s="556" t="s">
        <v>326</v>
      </c>
      <c r="E9" s="556"/>
      <c r="F9" s="540" t="s">
        <v>280</v>
      </c>
    </row>
    <row r="10" spans="1:6" s="72" customFormat="1" ht="15">
      <c r="A10" s="555"/>
      <c r="B10" s="557"/>
      <c r="C10" s="557"/>
      <c r="D10" s="557"/>
      <c r="E10" s="557"/>
      <c r="F10" s="541"/>
    </row>
    <row r="11" spans="1:6" s="72" customFormat="1" ht="113.25" customHeight="1">
      <c r="A11" s="555"/>
      <c r="B11" s="557"/>
      <c r="C11" s="557"/>
      <c r="D11" s="65" t="s">
        <v>92</v>
      </c>
      <c r="E11" s="65" t="s">
        <v>93</v>
      </c>
      <c r="F11" s="541"/>
    </row>
    <row r="12" spans="1:6" s="72" customFormat="1" ht="15">
      <c r="A12" s="32"/>
      <c r="B12" s="31" t="s">
        <v>243</v>
      </c>
      <c r="C12" s="23" t="s">
        <v>62</v>
      </c>
      <c r="D12" s="24">
        <f>SUM(D13:D15)</f>
        <v>15</v>
      </c>
      <c r="E12" s="24">
        <f>SUM(E13:E15)</f>
        <v>120</v>
      </c>
      <c r="F12" s="57">
        <f>SUM(F13:F15)</f>
        <v>182.13</v>
      </c>
    </row>
    <row r="13" spans="1:6" s="72" customFormat="1" ht="15">
      <c r="A13" s="63">
        <v>1</v>
      </c>
      <c r="B13" s="114" t="s">
        <v>678</v>
      </c>
      <c r="C13" s="114" t="s">
        <v>244</v>
      </c>
      <c r="D13" s="116">
        <f aca="true" t="shared" si="0" ref="D13:D32">ROUND(+E13/8,0)</f>
        <v>5</v>
      </c>
      <c r="E13" s="116">
        <v>40</v>
      </c>
      <c r="F13" s="87">
        <f>+ROUND((255/21)*D13,2)</f>
        <v>60.71</v>
      </c>
    </row>
    <row r="14" spans="1:6" s="72" customFormat="1" ht="15">
      <c r="A14" s="63">
        <v>2</v>
      </c>
      <c r="B14" s="114" t="s">
        <v>678</v>
      </c>
      <c r="C14" s="114" t="s">
        <v>247</v>
      </c>
      <c r="D14" s="116">
        <f t="shared" si="0"/>
        <v>5</v>
      </c>
      <c r="E14" s="116">
        <v>40</v>
      </c>
      <c r="F14" s="87">
        <f>+ROUND((255/21)*D14,2)</f>
        <v>60.71</v>
      </c>
    </row>
    <row r="15" spans="1:6" s="72" customFormat="1" ht="15">
      <c r="A15" s="63">
        <v>3</v>
      </c>
      <c r="B15" s="114" t="s">
        <v>678</v>
      </c>
      <c r="C15" s="204" t="s">
        <v>154</v>
      </c>
      <c r="D15" s="116">
        <f t="shared" si="0"/>
        <v>5</v>
      </c>
      <c r="E15" s="116">
        <v>40</v>
      </c>
      <c r="F15" s="87">
        <f>+ROUND((255/21)*D15,2)</f>
        <v>60.71</v>
      </c>
    </row>
    <row r="16" spans="1:6" s="72" customFormat="1" ht="15">
      <c r="A16" s="32"/>
      <c r="B16" s="31" t="s">
        <v>246</v>
      </c>
      <c r="C16" s="23" t="s">
        <v>62</v>
      </c>
      <c r="D16" s="35">
        <f>SUM(D17:D19)</f>
        <v>14</v>
      </c>
      <c r="E16" s="35">
        <f>SUM(E17:E19)</f>
        <v>110</v>
      </c>
      <c r="F16" s="57">
        <f>SUM(F17:F19)</f>
        <v>109.28</v>
      </c>
    </row>
    <row r="17" spans="1:6" s="72" customFormat="1" ht="15">
      <c r="A17" s="63">
        <v>4</v>
      </c>
      <c r="B17" s="114" t="s">
        <v>678</v>
      </c>
      <c r="C17" s="114" t="s">
        <v>155</v>
      </c>
      <c r="D17" s="116">
        <f t="shared" si="0"/>
        <v>5</v>
      </c>
      <c r="E17" s="116">
        <v>40</v>
      </c>
      <c r="F17" s="87">
        <f>+ROUND((255/21)*D17,2)</f>
        <v>60.71</v>
      </c>
    </row>
    <row r="18" spans="1:6" s="72" customFormat="1" ht="15">
      <c r="A18" s="63"/>
      <c r="B18" s="114" t="s">
        <v>678</v>
      </c>
      <c r="C18" s="114" t="s">
        <v>156</v>
      </c>
      <c r="D18" s="116">
        <f t="shared" si="0"/>
        <v>5</v>
      </c>
      <c r="E18" s="116">
        <v>40</v>
      </c>
      <c r="F18" s="87"/>
    </row>
    <row r="19" spans="1:6" s="72" customFormat="1" ht="30">
      <c r="A19" s="63">
        <v>4</v>
      </c>
      <c r="B19" s="114" t="s">
        <v>678</v>
      </c>
      <c r="C19" s="114" t="s">
        <v>168</v>
      </c>
      <c r="D19" s="116">
        <f t="shared" si="0"/>
        <v>4</v>
      </c>
      <c r="E19" s="116">
        <v>30</v>
      </c>
      <c r="F19" s="87">
        <f>+ROUND((255/21)*D19,2)</f>
        <v>48.57</v>
      </c>
    </row>
    <row r="20" spans="1:6" s="72" customFormat="1" ht="15">
      <c r="A20" s="32"/>
      <c r="B20" s="31" t="s">
        <v>688</v>
      </c>
      <c r="C20" s="23" t="s">
        <v>62</v>
      </c>
      <c r="D20" s="35">
        <f>SUM(D21:D23)</f>
        <v>13</v>
      </c>
      <c r="E20" s="35">
        <f>SUM(E21:E23)</f>
        <v>100</v>
      </c>
      <c r="F20" s="57">
        <f>SUM(F21:F23)</f>
        <v>157.85</v>
      </c>
    </row>
    <row r="21" spans="1:6" s="72" customFormat="1" ht="45">
      <c r="A21" s="68">
        <v>5</v>
      </c>
      <c r="B21" s="114" t="s">
        <v>678</v>
      </c>
      <c r="C21" s="114" t="s">
        <v>157</v>
      </c>
      <c r="D21" s="116">
        <f t="shared" si="0"/>
        <v>3</v>
      </c>
      <c r="E21" s="146">
        <v>20</v>
      </c>
      <c r="F21" s="87">
        <f>+ROUND((255/21)*D21,2)</f>
        <v>36.43</v>
      </c>
    </row>
    <row r="22" spans="1:6" s="72" customFormat="1" ht="45">
      <c r="A22" s="68">
        <v>6</v>
      </c>
      <c r="B22" s="114" t="s">
        <v>678</v>
      </c>
      <c r="C22" s="85" t="s">
        <v>158</v>
      </c>
      <c r="D22" s="116">
        <f t="shared" si="0"/>
        <v>5</v>
      </c>
      <c r="E22" s="146">
        <v>40</v>
      </c>
      <c r="F22" s="87">
        <f>+ROUND((255/21)*D22,2)</f>
        <v>60.71</v>
      </c>
    </row>
    <row r="23" spans="1:6" s="72" customFormat="1" ht="45">
      <c r="A23" s="68">
        <v>7</v>
      </c>
      <c r="B23" s="114" t="s">
        <v>678</v>
      </c>
      <c r="C23" s="85" t="s">
        <v>159</v>
      </c>
      <c r="D23" s="116">
        <f t="shared" si="0"/>
        <v>5</v>
      </c>
      <c r="E23" s="146">
        <v>40</v>
      </c>
      <c r="F23" s="87">
        <f>+ROUND((255/21)*D23,2)</f>
        <v>60.71</v>
      </c>
    </row>
    <row r="24" spans="1:6" s="72" customFormat="1" ht="15">
      <c r="A24" s="32"/>
      <c r="B24" s="31" t="s">
        <v>238</v>
      </c>
      <c r="C24" s="23" t="s">
        <v>62</v>
      </c>
      <c r="D24" s="35">
        <f>SUM(D25:D27)</f>
        <v>9</v>
      </c>
      <c r="E24" s="35">
        <f>SUM(E25:E27)</f>
        <v>70</v>
      </c>
      <c r="F24" s="57">
        <f>SUM(F25:F27)</f>
        <v>109.28</v>
      </c>
    </row>
    <row r="25" spans="1:6" s="72" customFormat="1" ht="30">
      <c r="A25" s="68">
        <v>8</v>
      </c>
      <c r="B25" s="114" t="s">
        <v>678</v>
      </c>
      <c r="C25" s="114" t="s">
        <v>160</v>
      </c>
      <c r="D25" s="116">
        <f t="shared" si="0"/>
        <v>5</v>
      </c>
      <c r="E25" s="146">
        <v>40</v>
      </c>
      <c r="F25" s="87">
        <f>+ROUND((255/21)*D25,2)</f>
        <v>60.71</v>
      </c>
    </row>
    <row r="26" spans="1:6" s="72" customFormat="1" ht="15">
      <c r="A26" s="68">
        <v>9</v>
      </c>
      <c r="B26" s="114" t="s">
        <v>678</v>
      </c>
      <c r="C26" s="114" t="s">
        <v>161</v>
      </c>
      <c r="D26" s="116">
        <f t="shared" si="0"/>
        <v>3</v>
      </c>
      <c r="E26" s="146">
        <v>20</v>
      </c>
      <c r="F26" s="87">
        <f>+ROUND((255/21)*D26,2)</f>
        <v>36.43</v>
      </c>
    </row>
    <row r="27" spans="1:6" s="72" customFormat="1" ht="15">
      <c r="A27" s="68">
        <v>10</v>
      </c>
      <c r="B27" s="114" t="s">
        <v>678</v>
      </c>
      <c r="C27" s="114" t="s">
        <v>530</v>
      </c>
      <c r="D27" s="116">
        <f t="shared" si="0"/>
        <v>1</v>
      </c>
      <c r="E27" s="146">
        <v>10</v>
      </c>
      <c r="F27" s="87">
        <f>+ROUND((255/21)*D27,2)</f>
        <v>12.14</v>
      </c>
    </row>
    <row r="28" spans="1:6" s="72" customFormat="1" ht="15">
      <c r="A28" s="32"/>
      <c r="B28" s="31" t="s">
        <v>449</v>
      </c>
      <c r="C28" s="23" t="s">
        <v>62</v>
      </c>
      <c r="D28" s="35">
        <f>SUM(D29:D31)</f>
        <v>3</v>
      </c>
      <c r="E28" s="35">
        <f>SUM(E29:E31)</f>
        <v>30</v>
      </c>
      <c r="F28" s="57">
        <f>SUM(F29:F31)</f>
        <v>36.42</v>
      </c>
    </row>
    <row r="29" spans="1:6" s="72" customFormat="1" ht="30">
      <c r="A29" s="125">
        <v>11</v>
      </c>
      <c r="B29" s="114" t="s">
        <v>678</v>
      </c>
      <c r="C29" s="88" t="s">
        <v>162</v>
      </c>
      <c r="D29" s="116">
        <f t="shared" si="0"/>
        <v>1</v>
      </c>
      <c r="E29" s="352">
        <v>10</v>
      </c>
      <c r="F29" s="87">
        <f>+ROUND((255/21)*D29,2)</f>
        <v>12.14</v>
      </c>
    </row>
    <row r="30" spans="1:6" s="72" customFormat="1" ht="15">
      <c r="A30" s="125">
        <v>12</v>
      </c>
      <c r="B30" s="114" t="s">
        <v>678</v>
      </c>
      <c r="C30" s="123" t="s">
        <v>163</v>
      </c>
      <c r="D30" s="116">
        <f t="shared" si="0"/>
        <v>1</v>
      </c>
      <c r="E30" s="352">
        <v>10</v>
      </c>
      <c r="F30" s="87">
        <f>+ROUND((255/21)*D30,2)</f>
        <v>12.14</v>
      </c>
    </row>
    <row r="31" spans="1:6" s="72" customFormat="1" ht="15">
      <c r="A31" s="125">
        <v>13</v>
      </c>
      <c r="B31" s="114" t="s">
        <v>678</v>
      </c>
      <c r="C31" s="123" t="s">
        <v>164</v>
      </c>
      <c r="D31" s="116">
        <f t="shared" si="0"/>
        <v>1</v>
      </c>
      <c r="E31" s="352">
        <v>10</v>
      </c>
      <c r="F31" s="87">
        <f>+ROUND((255/21)*D31,2)</f>
        <v>12.14</v>
      </c>
    </row>
    <row r="32" spans="1:6" s="72" customFormat="1" ht="30.75" thickBot="1">
      <c r="A32" s="353">
        <v>14</v>
      </c>
      <c r="B32" s="161" t="s">
        <v>678</v>
      </c>
      <c r="C32" s="92" t="s">
        <v>165</v>
      </c>
      <c r="D32" s="162">
        <f t="shared" si="0"/>
        <v>1</v>
      </c>
      <c r="E32" s="354">
        <v>10</v>
      </c>
      <c r="F32" s="93">
        <f>+ROUND((255/21)*D32,2)</f>
        <v>12.14</v>
      </c>
    </row>
    <row r="33" spans="1:7" s="71" customFormat="1" ht="15" customHeight="1" thickBot="1">
      <c r="A33" s="178"/>
      <c r="B33" s="111"/>
      <c r="C33" s="171" t="s">
        <v>373</v>
      </c>
      <c r="D33" s="192">
        <f>+D7+D13+D20+D27</f>
        <v>19</v>
      </c>
      <c r="E33" s="192">
        <f>+E7+E13+E20+E27</f>
        <v>150</v>
      </c>
      <c r="F33" s="193">
        <f>+F7+F13+F20+F27</f>
        <v>230.7</v>
      </c>
      <c r="G33" s="117"/>
    </row>
    <row r="34" spans="1:6" ht="15">
      <c r="A34" s="351"/>
      <c r="B34" s="351"/>
      <c r="C34" s="351"/>
      <c r="D34" s="351"/>
      <c r="E34" s="351"/>
      <c r="F34" s="351"/>
    </row>
    <row r="35" spans="1:6" ht="15">
      <c r="A35" s="351"/>
      <c r="B35" s="351"/>
      <c r="C35" s="351"/>
      <c r="D35" s="351"/>
      <c r="E35" s="351"/>
      <c r="F35" s="351"/>
    </row>
    <row r="36" spans="1:6" ht="15">
      <c r="A36" s="351"/>
      <c r="B36" s="351"/>
      <c r="C36" s="351"/>
      <c r="D36" s="351"/>
      <c r="E36" s="351"/>
      <c r="F36" s="351"/>
    </row>
    <row r="37" spans="1:6" ht="15">
      <c r="A37" s="351"/>
      <c r="B37" s="351"/>
      <c r="C37" s="351"/>
      <c r="D37" s="351"/>
      <c r="E37" s="351"/>
      <c r="F37" s="351"/>
    </row>
    <row r="38" spans="1:6" ht="15">
      <c r="A38" s="351"/>
      <c r="B38" s="351"/>
      <c r="C38" s="351"/>
      <c r="D38" s="351"/>
      <c r="E38" s="351"/>
      <c r="F38" s="351"/>
    </row>
    <row r="39" spans="1:6" ht="15">
      <c r="A39" s="351"/>
      <c r="B39" s="351"/>
      <c r="C39" s="351"/>
      <c r="D39" s="351"/>
      <c r="E39" s="351"/>
      <c r="F39" s="351"/>
    </row>
    <row r="40" spans="1:6" ht="15">
      <c r="A40" s="351"/>
      <c r="B40" s="351"/>
      <c r="C40" s="351"/>
      <c r="D40" s="351"/>
      <c r="E40" s="351"/>
      <c r="F40" s="351"/>
    </row>
    <row r="41" spans="1:6" ht="15">
      <c r="A41" s="351"/>
      <c r="B41" s="351"/>
      <c r="C41" s="351"/>
      <c r="D41" s="351"/>
      <c r="E41" s="351"/>
      <c r="F41" s="351"/>
    </row>
    <row r="42" spans="1:6" ht="15">
      <c r="A42" s="351"/>
      <c r="B42" s="351"/>
      <c r="C42" s="351"/>
      <c r="D42" s="351"/>
      <c r="E42" s="351"/>
      <c r="F42" s="351"/>
    </row>
    <row r="43" spans="1:6" ht="15">
      <c r="A43" s="351"/>
      <c r="B43" s="351"/>
      <c r="C43" s="351"/>
      <c r="D43" s="351"/>
      <c r="E43" s="351"/>
      <c r="F43" s="351"/>
    </row>
    <row r="44" spans="1:6" ht="15">
      <c r="A44" s="351"/>
      <c r="B44" s="351"/>
      <c r="C44" s="351"/>
      <c r="D44" s="351"/>
      <c r="E44" s="351"/>
      <c r="F44" s="351"/>
    </row>
    <row r="45" spans="1:6" ht="15">
      <c r="A45" s="351"/>
      <c r="B45" s="351"/>
      <c r="C45" s="351"/>
      <c r="D45" s="351"/>
      <c r="E45" s="351"/>
      <c r="F45" s="351"/>
    </row>
    <row r="46" spans="1:6" ht="15">
      <c r="A46" s="351"/>
      <c r="B46" s="351"/>
      <c r="C46" s="351"/>
      <c r="D46" s="351"/>
      <c r="E46" s="351"/>
      <c r="F46" s="351"/>
    </row>
    <row r="47" spans="1:6" ht="15">
      <c r="A47" s="351"/>
      <c r="B47" s="351"/>
      <c r="C47" s="351"/>
      <c r="D47" s="351"/>
      <c r="E47" s="351"/>
      <c r="F47" s="351"/>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F33"/>
  <sheetViews>
    <sheetView zoomScalePageLayoutView="0" workbookViewId="0" topLeftCell="A1">
      <selection activeCell="H10" sqref="H10"/>
    </sheetView>
  </sheetViews>
  <sheetFormatPr defaultColWidth="9.140625" defaultRowHeight="15"/>
  <cols>
    <col min="1" max="1" width="10.7109375" style="72" bestFit="1" customWidth="1"/>
    <col min="2" max="2" width="16.28125" style="72" customWidth="1"/>
    <col min="3" max="3" width="78.421875" style="72" customWidth="1"/>
    <col min="4" max="4" width="12.7109375" style="72" customWidth="1"/>
    <col min="5" max="5" width="11.57421875" style="72" customWidth="1"/>
    <col min="6" max="6" width="17.28125" style="72" customWidth="1"/>
    <col min="7" max="16384" width="9.140625" style="72" customWidth="1"/>
  </cols>
  <sheetData>
    <row r="1" spans="1:6" s="409" customFormat="1" ht="15" customHeight="1">
      <c r="A1" s="607" t="s">
        <v>321</v>
      </c>
      <c r="B1" s="607"/>
      <c r="C1" s="607"/>
      <c r="D1" s="607"/>
      <c r="E1" s="607"/>
      <c r="F1" s="607"/>
    </row>
    <row r="3" spans="1:6" ht="15" customHeight="1">
      <c r="A3" s="591" t="s">
        <v>351</v>
      </c>
      <c r="B3" s="591"/>
      <c r="C3" s="591"/>
      <c r="D3" s="591"/>
      <c r="E3" s="591"/>
      <c r="F3" s="591"/>
    </row>
    <row r="5" spans="1:6" ht="15" customHeight="1">
      <c r="A5" s="553" t="s">
        <v>322</v>
      </c>
      <c r="B5" s="553"/>
      <c r="C5" s="553"/>
      <c r="D5" s="553"/>
      <c r="E5" s="553"/>
      <c r="F5" s="553"/>
    </row>
    <row r="7" ht="15" customHeight="1"/>
    <row r="8" spans="1:6" ht="15" customHeight="1">
      <c r="A8" s="542" t="s">
        <v>34</v>
      </c>
      <c r="B8" s="542"/>
      <c r="C8" s="542"/>
      <c r="D8" s="542"/>
      <c r="E8" s="542"/>
      <c r="F8" s="542"/>
    </row>
    <row r="9" spans="1:6" ht="15" customHeight="1" thickBot="1">
      <c r="A9" s="67"/>
      <c r="B9" s="128"/>
      <c r="C9" s="129"/>
      <c r="D9" s="129"/>
      <c r="E9" s="67"/>
      <c r="F9" s="128"/>
    </row>
    <row r="10" spans="1:6" ht="15" customHeight="1">
      <c r="A10" s="543" t="s">
        <v>323</v>
      </c>
      <c r="B10" s="545" t="s">
        <v>324</v>
      </c>
      <c r="C10" s="545" t="s">
        <v>325</v>
      </c>
      <c r="D10" s="547" t="s">
        <v>326</v>
      </c>
      <c r="E10" s="548"/>
      <c r="F10" s="551" t="s">
        <v>280</v>
      </c>
    </row>
    <row r="11" spans="1:6" ht="15" customHeight="1">
      <c r="A11" s="544"/>
      <c r="B11" s="546"/>
      <c r="C11" s="546"/>
      <c r="D11" s="549"/>
      <c r="E11" s="550"/>
      <c r="F11" s="552"/>
    </row>
    <row r="12" spans="1:6" ht="96" customHeight="1" thickBot="1">
      <c r="A12" s="544"/>
      <c r="B12" s="546"/>
      <c r="C12" s="546"/>
      <c r="D12" s="165" t="s">
        <v>92</v>
      </c>
      <c r="E12" s="165" t="s">
        <v>93</v>
      </c>
      <c r="F12" s="552"/>
    </row>
    <row r="13" spans="1:6" ht="15" customHeight="1" thickBot="1">
      <c r="A13" s="194"/>
      <c r="B13" s="316" t="s">
        <v>243</v>
      </c>
      <c r="C13" s="196" t="s">
        <v>501</v>
      </c>
      <c r="D13" s="181">
        <f>SUM(D14:D17)</f>
        <v>17</v>
      </c>
      <c r="E13" s="181">
        <f>SUM(E14:E17)</f>
        <v>136</v>
      </c>
      <c r="F13" s="174">
        <f>SUM(F14:F17)</f>
        <v>226.67000000000002</v>
      </c>
    </row>
    <row r="14" spans="1:6" ht="105">
      <c r="A14" s="197">
        <v>1</v>
      </c>
      <c r="B14" s="198" t="s">
        <v>678</v>
      </c>
      <c r="C14" s="82" t="s">
        <v>35</v>
      </c>
      <c r="D14" s="116">
        <f aca="true" t="shared" si="0" ref="D14:D32">ROUND(+E14/8,0)</f>
        <v>3</v>
      </c>
      <c r="E14" s="101">
        <v>22</v>
      </c>
      <c r="F14" s="87">
        <f>+ROUND((280/21)*D14,2)</f>
        <v>40</v>
      </c>
    </row>
    <row r="15" spans="1:6" ht="75">
      <c r="A15" s="89">
        <v>2</v>
      </c>
      <c r="B15" s="199" t="s">
        <v>678</v>
      </c>
      <c r="C15" s="82" t="s">
        <v>33</v>
      </c>
      <c r="D15" s="116">
        <f t="shared" si="0"/>
        <v>2</v>
      </c>
      <c r="E15" s="104">
        <v>18</v>
      </c>
      <c r="F15" s="87">
        <f aca="true" t="shared" si="1" ref="F15:F32">+ROUND((280/21)*D15,2)</f>
        <v>26.67</v>
      </c>
    </row>
    <row r="16" spans="1:6" ht="120">
      <c r="A16" s="89">
        <v>3</v>
      </c>
      <c r="B16" s="161" t="s">
        <v>678</v>
      </c>
      <c r="C16" s="114" t="s">
        <v>37</v>
      </c>
      <c r="D16" s="116">
        <f t="shared" si="0"/>
        <v>5</v>
      </c>
      <c r="E16" s="104">
        <v>42</v>
      </c>
      <c r="F16" s="87">
        <f t="shared" si="1"/>
        <v>66.67</v>
      </c>
    </row>
    <row r="17" spans="1:6" ht="135.75" thickBot="1">
      <c r="A17" s="89">
        <v>4</v>
      </c>
      <c r="B17" s="199" t="s">
        <v>678</v>
      </c>
      <c r="C17" s="114" t="s">
        <v>36</v>
      </c>
      <c r="D17" s="116">
        <f t="shared" si="0"/>
        <v>7</v>
      </c>
      <c r="E17" s="104">
        <v>54</v>
      </c>
      <c r="F17" s="87">
        <f t="shared" si="1"/>
        <v>93.33</v>
      </c>
    </row>
    <row r="18" spans="1:6" ht="15.75" thickBot="1">
      <c r="A18" s="156"/>
      <c r="B18" s="316" t="s">
        <v>125</v>
      </c>
      <c r="C18" s="157" t="s">
        <v>369</v>
      </c>
      <c r="D18" s="181">
        <f>SUM(D19:D22)</f>
        <v>12</v>
      </c>
      <c r="E18" s="181">
        <f>SUM(E19:E22)</f>
        <v>95</v>
      </c>
      <c r="F18" s="174">
        <f>SUM(F19:F22)</f>
        <v>160</v>
      </c>
    </row>
    <row r="19" spans="1:6" ht="75">
      <c r="A19" s="197">
        <v>5</v>
      </c>
      <c r="B19" s="102" t="s">
        <v>678</v>
      </c>
      <c r="C19" s="82" t="s">
        <v>38</v>
      </c>
      <c r="D19" s="116">
        <f t="shared" si="0"/>
        <v>3</v>
      </c>
      <c r="E19" s="101">
        <v>22</v>
      </c>
      <c r="F19" s="87">
        <f t="shared" si="1"/>
        <v>40</v>
      </c>
    </row>
    <row r="20" spans="1:6" ht="75">
      <c r="A20" s="197">
        <v>6</v>
      </c>
      <c r="B20" s="115" t="s">
        <v>678</v>
      </c>
      <c r="C20" s="114" t="s">
        <v>39</v>
      </c>
      <c r="D20" s="116">
        <f t="shared" si="0"/>
        <v>4</v>
      </c>
      <c r="E20" s="104">
        <v>35</v>
      </c>
      <c r="F20" s="87">
        <f t="shared" si="1"/>
        <v>53.33</v>
      </c>
    </row>
    <row r="21" spans="1:6" ht="60">
      <c r="A21" s="89">
        <v>7</v>
      </c>
      <c r="B21" s="115" t="s">
        <v>678</v>
      </c>
      <c r="C21" s="114" t="s">
        <v>40</v>
      </c>
      <c r="D21" s="116">
        <f t="shared" si="0"/>
        <v>2</v>
      </c>
      <c r="E21" s="104">
        <v>13</v>
      </c>
      <c r="F21" s="87">
        <f t="shared" si="1"/>
        <v>26.67</v>
      </c>
    </row>
    <row r="22" spans="1:6" ht="75.75" thickBot="1">
      <c r="A22" s="197">
        <v>8</v>
      </c>
      <c r="B22" s="115" t="s">
        <v>678</v>
      </c>
      <c r="C22" s="114" t="s">
        <v>41</v>
      </c>
      <c r="D22" s="116">
        <f t="shared" si="0"/>
        <v>3</v>
      </c>
      <c r="E22" s="104">
        <v>25</v>
      </c>
      <c r="F22" s="87">
        <f t="shared" si="1"/>
        <v>40</v>
      </c>
    </row>
    <row r="23" spans="1:6" ht="30.75" thickBot="1">
      <c r="A23" s="200"/>
      <c r="B23" s="177" t="s">
        <v>126</v>
      </c>
      <c r="C23" s="157" t="s">
        <v>105</v>
      </c>
      <c r="D23" s="181">
        <f>SUM(D24:D28)</f>
        <v>19</v>
      </c>
      <c r="E23" s="181">
        <f>SUM(E24:E28)</f>
        <v>159</v>
      </c>
      <c r="F23" s="174">
        <f>SUM(F24:F28)</f>
        <v>253.34000000000003</v>
      </c>
    </row>
    <row r="24" spans="1:6" ht="75">
      <c r="A24" s="197">
        <v>9</v>
      </c>
      <c r="B24" s="102" t="s">
        <v>678</v>
      </c>
      <c r="C24" s="82" t="s">
        <v>42</v>
      </c>
      <c r="D24" s="116">
        <f t="shared" si="0"/>
        <v>3</v>
      </c>
      <c r="E24" s="101">
        <v>26</v>
      </c>
      <c r="F24" s="87">
        <f t="shared" si="1"/>
        <v>40</v>
      </c>
    </row>
    <row r="25" spans="1:6" ht="60">
      <c r="A25" s="197">
        <v>10</v>
      </c>
      <c r="B25" s="115" t="s">
        <v>678</v>
      </c>
      <c r="C25" s="114" t="s">
        <v>477</v>
      </c>
      <c r="D25" s="116">
        <f t="shared" si="0"/>
        <v>3</v>
      </c>
      <c r="E25" s="104">
        <v>22</v>
      </c>
      <c r="F25" s="87">
        <f t="shared" si="1"/>
        <v>40</v>
      </c>
    </row>
    <row r="26" spans="1:6" ht="90">
      <c r="A26" s="89">
        <v>11</v>
      </c>
      <c r="B26" s="115" t="s">
        <v>678</v>
      </c>
      <c r="C26" s="114" t="s">
        <v>478</v>
      </c>
      <c r="D26" s="116">
        <f t="shared" si="0"/>
        <v>3</v>
      </c>
      <c r="E26" s="104">
        <v>26</v>
      </c>
      <c r="F26" s="87">
        <f t="shared" si="1"/>
        <v>40</v>
      </c>
    </row>
    <row r="27" spans="1:6" ht="60">
      <c r="A27" s="89">
        <v>12</v>
      </c>
      <c r="B27" s="115" t="s">
        <v>678</v>
      </c>
      <c r="C27" s="114" t="s">
        <v>479</v>
      </c>
      <c r="D27" s="116">
        <f t="shared" si="0"/>
        <v>5</v>
      </c>
      <c r="E27" s="104">
        <v>42</v>
      </c>
      <c r="F27" s="87">
        <f t="shared" si="1"/>
        <v>66.67</v>
      </c>
    </row>
    <row r="28" spans="1:6" ht="90.75" thickBot="1">
      <c r="A28" s="89">
        <v>13</v>
      </c>
      <c r="B28" s="115" t="s">
        <v>678</v>
      </c>
      <c r="C28" s="114" t="s">
        <v>480</v>
      </c>
      <c r="D28" s="116">
        <f t="shared" si="0"/>
        <v>5</v>
      </c>
      <c r="E28" s="104">
        <v>43</v>
      </c>
      <c r="F28" s="87">
        <f t="shared" si="1"/>
        <v>66.67</v>
      </c>
    </row>
    <row r="29" spans="1:6" ht="15.75" thickBot="1">
      <c r="A29" s="200"/>
      <c r="B29" s="177" t="s">
        <v>238</v>
      </c>
      <c r="C29" s="157" t="s">
        <v>43</v>
      </c>
      <c r="D29" s="181">
        <f>SUM(D30:D32)</f>
        <v>15</v>
      </c>
      <c r="E29" s="181">
        <f>SUM(E30:E32)</f>
        <v>116</v>
      </c>
      <c r="F29" s="174">
        <f>SUM(F30:F32)</f>
        <v>200.01</v>
      </c>
    </row>
    <row r="30" spans="1:6" ht="45">
      <c r="A30" s="197">
        <v>14</v>
      </c>
      <c r="B30" s="102" t="s">
        <v>678</v>
      </c>
      <c r="C30" s="82" t="s">
        <v>481</v>
      </c>
      <c r="D30" s="116">
        <f t="shared" si="0"/>
        <v>2</v>
      </c>
      <c r="E30" s="101">
        <v>14</v>
      </c>
      <c r="F30" s="87">
        <f t="shared" si="1"/>
        <v>26.67</v>
      </c>
    </row>
    <row r="31" spans="1:6" ht="75">
      <c r="A31" s="197">
        <v>15</v>
      </c>
      <c r="B31" s="115" t="s">
        <v>678</v>
      </c>
      <c r="C31" s="114" t="s">
        <v>482</v>
      </c>
      <c r="D31" s="116">
        <f t="shared" si="0"/>
        <v>5</v>
      </c>
      <c r="E31" s="104">
        <v>36</v>
      </c>
      <c r="F31" s="87">
        <f t="shared" si="1"/>
        <v>66.67</v>
      </c>
    </row>
    <row r="32" spans="1:6" ht="105.75" thickBot="1">
      <c r="A32" s="89">
        <v>16</v>
      </c>
      <c r="B32" s="115" t="s">
        <v>678</v>
      </c>
      <c r="C32" s="114" t="s">
        <v>483</v>
      </c>
      <c r="D32" s="116">
        <f t="shared" si="0"/>
        <v>8</v>
      </c>
      <c r="E32" s="104">
        <v>66</v>
      </c>
      <c r="F32" s="87">
        <f t="shared" si="1"/>
        <v>106.67</v>
      </c>
    </row>
    <row r="33" spans="1:6" ht="15.75" thickBot="1">
      <c r="A33" s="178"/>
      <c r="B33" s="111" t="s">
        <v>373</v>
      </c>
      <c r="C33" s="179"/>
      <c r="D33" s="182">
        <f>+D13+D18+D23+D29</f>
        <v>63</v>
      </c>
      <c r="E33" s="182">
        <f>+E13+E18+E23+E29</f>
        <v>506</v>
      </c>
      <c r="F33" s="180">
        <f>+F13+F18+F23+F29</f>
        <v>840.02</v>
      </c>
    </row>
  </sheetData>
  <sheetProtection/>
  <mergeCells count="9">
    <mergeCell ref="A1:F1"/>
    <mergeCell ref="A3:F3"/>
    <mergeCell ref="A5:F5"/>
    <mergeCell ref="A8:F8"/>
    <mergeCell ref="F10:F12"/>
    <mergeCell ref="A10:A12"/>
    <mergeCell ref="B10:B12"/>
    <mergeCell ref="C10:C12"/>
    <mergeCell ref="D10:E1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Rosen</cp:lastModifiedBy>
  <cp:lastPrinted>2019-04-10T11:25:14Z</cp:lastPrinted>
  <dcterms:created xsi:type="dcterms:W3CDTF">2015-10-06T08:03:42Z</dcterms:created>
  <dcterms:modified xsi:type="dcterms:W3CDTF">2019-05-10T12:12:33Z</dcterms:modified>
  <cp:category/>
  <cp:version/>
  <cp:contentType/>
  <cp:contentStatus/>
</cp:coreProperties>
</file>