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2465" firstSheet="39" activeTab="15"/>
  </bookViews>
  <sheets>
    <sheet name="АГ" sheetId="13" r:id="rId1"/>
    <sheet name="АИГ" sheetId="14" r:id="rId2"/>
    <sheet name="АИЛ" sheetId="1" r:id="rId3"/>
    <sheet name="Анатомия" sheetId="52" r:id="rId4"/>
    <sheet name="Болнична хигиена" sheetId="53" r:id="rId5"/>
    <sheet name="Вътрешни болести" sheetId="2" r:id="rId6"/>
    <sheet name="Гастроентерология" sheetId="15" r:id="rId7"/>
    <sheet name="Гръдна хирургия" sheetId="44" r:id="rId8"/>
    <sheet name="Детска нефрология" sheetId="45" r:id="rId9"/>
    <sheet name="Детска хирургия" sheetId="42" r:id="rId10"/>
    <sheet name="Инфекциозни болести" sheetId="49" r:id="rId11"/>
    <sheet name="Ендокринология" sheetId="20" r:id="rId12"/>
    <sheet name="Епидемиология" sheetId="35" r:id="rId13"/>
    <sheet name="Кардиология" sheetId="16" r:id="rId14"/>
    <sheet name="Клинична лаборатория" sheetId="25" r:id="rId15"/>
    <sheet name="Кл.хематология" sheetId="48" r:id="rId16"/>
    <sheet name="Клинична химия" sheetId="28" r:id="rId17"/>
    <sheet name="Клинична психология" sheetId="59" r:id="rId18"/>
    <sheet name="Кожни и венерически болести" sheetId="22" r:id="rId19"/>
    <sheet name="КВБ-евро" sheetId="31" r:id="rId20"/>
    <sheet name="Медицинска паразитология" sheetId="32" r:id="rId21"/>
    <sheet name="Медицина на бедствените ситуаци" sheetId="57" r:id="rId22"/>
    <sheet name="Микробиология" sheetId="19" r:id="rId23"/>
    <sheet name="Неонатология" sheetId="9" r:id="rId24"/>
    <sheet name="Нервни болести" sheetId="3" r:id="rId25"/>
    <sheet name="Неврохирургия" sheetId="21" r:id="rId26"/>
    <sheet name="Нефрология" sheetId="39" r:id="rId27"/>
    <sheet name="Образна диагностика" sheetId="24" r:id="rId28"/>
    <sheet name="Обществено здравеопазване" sheetId="54" r:id="rId29"/>
    <sheet name="ОМ" sheetId="7" r:id="rId30"/>
    <sheet name="ОМ-евро" sheetId="38" r:id="rId31"/>
    <sheet name="Обща и кл.патология" sheetId="36" r:id="rId32"/>
    <sheet name="ОПТ" sheetId="8" r:id="rId33"/>
    <sheet name="Ортопедия" sheetId="34" r:id="rId34"/>
    <sheet name="Очни болести" sheetId="29" r:id="rId35"/>
    <sheet name="Очни болести_евро" sheetId="43" r:id="rId36"/>
    <sheet name="Патофизиология" sheetId="58" r:id="rId37"/>
    <sheet name="Педиатрия" sheetId="10" r:id="rId38"/>
    <sheet name="Пневмология" sheetId="4" r:id="rId39"/>
    <sheet name="Психиатрия" sheetId="40" r:id="rId40"/>
    <sheet name="Психиатрични грижи" sheetId="26" r:id="rId41"/>
    <sheet name="Ревматология" sheetId="6" r:id="rId42"/>
    <sheet name="Спешна медицина" sheetId="27" r:id="rId43"/>
    <sheet name="Спешна медицинска помощ (2)" sheetId="47" r:id="rId44"/>
    <sheet name="Съдебна медицина" sheetId="60" r:id="rId45"/>
    <sheet name="Съдова хирургия" sheetId="11" r:id="rId46"/>
    <sheet name="Трансфузионна хематология" sheetId="12" r:id="rId47"/>
    <sheet name="Трудова медицина" sheetId="30" r:id="rId48"/>
    <sheet name="УНГ" sheetId="18" r:id="rId49"/>
    <sheet name="УНГ-евро" sheetId="33" r:id="rId50"/>
    <sheet name="Урология" sheetId="23" r:id="rId51"/>
    <sheet name="ФРМ" sheetId="17" r:id="rId52"/>
    <sheet name="ФМР- евро (2)" sheetId="51" r:id="rId53"/>
    <sheet name="Хирургия" sheetId="5" r:id="rId54"/>
    <sheet name="Хранене и диететика" sheetId="55" r:id="rId55"/>
  </sheets>
  <definedNames>
    <definedName name="_xlnm._FilterDatabase" localSheetId="16" hidden="1">'Клинична химия'!$F$1:$F$5</definedName>
    <definedName name="_xlnm.Print_Area" localSheetId="2">АИЛ!$A$1:$F$7</definedName>
    <definedName name="_xlnm.Print_Area" localSheetId="5">'Вътрешни болести'!$A$5:$F$27</definedName>
    <definedName name="_xlnm.Print_Area" localSheetId="13">Кардиология!$A$1:$F$30</definedName>
    <definedName name="_xlnm.Print_Area" localSheetId="24">'Нервни болести'!$A$1:$F$23</definedName>
    <definedName name="_xlnm.Print_Area" localSheetId="29">ОМ!$A$1:$F$35</definedName>
    <definedName name="_xlnm.Print_Area" localSheetId="38">Пневмология!$A$1:$F$19</definedName>
    <definedName name="_xlnm.Print_Area" localSheetId="40">'Психиатрични грижи'!$A$1:$F$21</definedName>
    <definedName name="_xlnm.Print_Area" localSheetId="39">Психиатрия!$A$1:$F$19</definedName>
    <definedName name="_xlnm.Print_Area" localSheetId="45">'Съдова хирургия'!$A$1:$F$31</definedName>
    <definedName name="_xlnm.Print_Area" localSheetId="49">'УНГ-евро'!$A$1:$F$39</definedName>
  </definedNames>
  <calcPr calcId="144525"/>
</workbook>
</file>

<file path=xl/calcChain.xml><?xml version="1.0" encoding="utf-8"?>
<calcChain xmlns="http://schemas.openxmlformats.org/spreadsheetml/2006/main">
  <c r="E35" i="58" l="1"/>
  <c r="D35" i="58"/>
  <c r="F34" i="58"/>
  <c r="F33" i="58"/>
  <c r="F32" i="58"/>
  <c r="F31" i="58"/>
  <c r="F30" i="58"/>
  <c r="F29" i="58"/>
  <c r="F28" i="58"/>
  <c r="F27" i="58"/>
  <c r="F25" i="58"/>
  <c r="F24" i="58"/>
  <c r="F23" i="58"/>
  <c r="F22" i="58"/>
  <c r="F21" i="58"/>
  <c r="F20" i="58"/>
  <c r="F19" i="58"/>
  <c r="F17" i="58"/>
  <c r="F16" i="58"/>
  <c r="F15" i="58"/>
  <c r="F14" i="58"/>
  <c r="F13" i="58"/>
  <c r="F12" i="58"/>
  <c r="F11" i="58"/>
  <c r="F35" i="58" s="1"/>
  <c r="F34" i="7" l="1"/>
  <c r="D34" i="7"/>
  <c r="F33" i="7"/>
  <c r="D33" i="7"/>
  <c r="F32" i="7"/>
  <c r="F31" i="7" s="1"/>
  <c r="D32" i="7"/>
  <c r="E31" i="7"/>
  <c r="D31" i="7"/>
  <c r="D30" i="7"/>
  <c r="F30" i="7" s="1"/>
  <c r="D29" i="7"/>
  <c r="F29" i="7" s="1"/>
  <c r="D28" i="7"/>
  <c r="F28" i="7" s="1"/>
  <c r="D27" i="7"/>
  <c r="F27" i="7" s="1"/>
  <c r="D26" i="7"/>
  <c r="F26" i="7" s="1"/>
  <c r="D25" i="7"/>
  <c r="F25" i="7" s="1"/>
  <c r="D24" i="7"/>
  <c r="F24" i="7" s="1"/>
  <c r="D23" i="7"/>
  <c r="F23" i="7" s="1"/>
  <c r="D22" i="7"/>
  <c r="F22" i="7" s="1"/>
  <c r="E21" i="7"/>
  <c r="E35" i="7" s="1"/>
  <c r="F20" i="7"/>
  <c r="D20" i="7"/>
  <c r="F19" i="7"/>
  <c r="D19" i="7"/>
  <c r="F18" i="7"/>
  <c r="D18" i="7"/>
  <c r="F17" i="7"/>
  <c r="D17" i="7"/>
  <c r="F16" i="7"/>
  <c r="D16" i="7"/>
  <c r="F15" i="7"/>
  <c r="D15" i="7"/>
  <c r="F14" i="7"/>
  <c r="D14" i="7"/>
  <c r="F13" i="7"/>
  <c r="F12" i="7" s="1"/>
  <c r="D13" i="7"/>
  <c r="E12" i="7"/>
  <c r="D12" i="7"/>
  <c r="D11" i="7"/>
  <c r="F11" i="7" s="1"/>
  <c r="F21" i="7" l="1"/>
  <c r="F35" i="7" s="1"/>
  <c r="D21" i="7"/>
  <c r="D35" i="7" s="1"/>
  <c r="G20" i="57" l="1"/>
  <c r="I20" i="57" s="1"/>
  <c r="D20" i="57"/>
  <c r="F20" i="57" s="1"/>
  <c r="G19" i="57"/>
  <c r="I19" i="57" s="1"/>
  <c r="D19" i="57"/>
  <c r="F19" i="57" s="1"/>
  <c r="G17" i="57"/>
  <c r="I17" i="57" s="1"/>
  <c r="D17" i="57"/>
  <c r="F17" i="57" s="1"/>
  <c r="G16" i="57"/>
  <c r="I16" i="57" s="1"/>
  <c r="D16" i="57"/>
  <c r="F16" i="57" s="1"/>
  <c r="G14" i="57"/>
  <c r="I14" i="57" s="1"/>
  <c r="D14" i="57"/>
  <c r="F14" i="57" s="1"/>
  <c r="G13" i="57"/>
  <c r="I13" i="57" s="1"/>
  <c r="I21" i="57" s="1"/>
  <c r="D13" i="57"/>
  <c r="F13" i="57" s="1"/>
  <c r="F21" i="57" s="1"/>
  <c r="E22" i="52" l="1"/>
  <c r="D22" i="52"/>
  <c r="F21" i="52"/>
  <c r="F20" i="52"/>
  <c r="F18" i="52"/>
  <c r="F17" i="52"/>
  <c r="F16" i="52"/>
  <c r="F15" i="52"/>
  <c r="F13" i="52"/>
  <c r="F12" i="52"/>
  <c r="F22" i="52" s="1"/>
  <c r="D34" i="51" l="1"/>
  <c r="F34" i="51" s="1"/>
  <c r="D33" i="51"/>
  <c r="F33" i="51" s="1"/>
  <c r="D32" i="51"/>
  <c r="F32" i="51" s="1"/>
  <c r="D31" i="51"/>
  <c r="F31" i="51" s="1"/>
  <c r="D30" i="51"/>
  <c r="E29" i="51"/>
  <c r="D28" i="51"/>
  <c r="F28" i="51" s="1"/>
  <c r="D27" i="51"/>
  <c r="F27" i="51" s="1"/>
  <c r="D26" i="51"/>
  <c r="F26" i="51" s="1"/>
  <c r="D25" i="51"/>
  <c r="F25" i="51" s="1"/>
  <c r="E24" i="51"/>
  <c r="D23" i="51"/>
  <c r="F23" i="51" s="1"/>
  <c r="D22" i="51"/>
  <c r="F22" i="51" s="1"/>
  <c r="D21" i="51"/>
  <c r="F21" i="51" s="1"/>
  <c r="D20" i="51"/>
  <c r="F20" i="51" s="1"/>
  <c r="D19" i="51"/>
  <c r="F19" i="51" s="1"/>
  <c r="D18" i="51"/>
  <c r="F18" i="51" s="1"/>
  <c r="D17" i="51"/>
  <c r="F17" i="51" s="1"/>
  <c r="D16" i="51"/>
  <c r="F16" i="51" s="1"/>
  <c r="E15" i="51"/>
  <c r="D14" i="51"/>
  <c r="D13" i="51"/>
  <c r="F13" i="51" s="1"/>
  <c r="E12" i="51"/>
  <c r="E35" i="51" s="1"/>
  <c r="D23" i="49"/>
  <c r="F23" i="49"/>
  <c r="D22" i="49"/>
  <c r="F22" i="49"/>
  <c r="D21" i="49"/>
  <c r="F21" i="49"/>
  <c r="F20" i="49" s="1"/>
  <c r="E20" i="49"/>
  <c r="D19" i="49"/>
  <c r="F19" i="49" s="1"/>
  <c r="D18" i="49"/>
  <c r="F18" i="49" s="1"/>
  <c r="D17" i="49"/>
  <c r="F17" i="49" s="1"/>
  <c r="D16" i="49"/>
  <c r="F16" i="49" s="1"/>
  <c r="E15" i="49"/>
  <c r="D14" i="49"/>
  <c r="F14" i="49" s="1"/>
  <c r="D13" i="49"/>
  <c r="F13" i="49" s="1"/>
  <c r="E12" i="49"/>
  <c r="E28" i="48"/>
  <c r="D27" i="48"/>
  <c r="F27" i="48"/>
  <c r="D26" i="48"/>
  <c r="F26" i="48"/>
  <c r="D25" i="48"/>
  <c r="F25" i="48"/>
  <c r="D24" i="48"/>
  <c r="F24" i="48"/>
  <c r="D22" i="48"/>
  <c r="F22" i="48"/>
  <c r="D21" i="48"/>
  <c r="F21" i="48"/>
  <c r="D20" i="48"/>
  <c r="F20" i="48"/>
  <c r="D19" i="48"/>
  <c r="F19" i="48"/>
  <c r="D17" i="48"/>
  <c r="F17" i="48"/>
  <c r="D16" i="48"/>
  <c r="F16" i="48"/>
  <c r="D15" i="48"/>
  <c r="F15" i="48"/>
  <c r="D14" i="48"/>
  <c r="F14" i="48"/>
  <c r="D12" i="48"/>
  <c r="F12" i="48"/>
  <c r="D11" i="48"/>
  <c r="F11" i="48"/>
  <c r="D10" i="48"/>
  <c r="F10" i="48"/>
  <c r="D9" i="48"/>
  <c r="F9" i="48" s="1"/>
  <c r="D28" i="48"/>
  <c r="F28" i="48"/>
  <c r="E20" i="47"/>
  <c r="D19" i="47"/>
  <c r="F19" i="47" s="1"/>
  <c r="D18" i="47"/>
  <c r="F18" i="47" s="1"/>
  <c r="D17" i="47"/>
  <c r="F17" i="47" s="1"/>
  <c r="D16" i="47"/>
  <c r="F16" i="47" s="1"/>
  <c r="D15" i="47"/>
  <c r="F15" i="47" s="1"/>
  <c r="D14" i="47"/>
  <c r="F14" i="47" s="1"/>
  <c r="D13" i="47"/>
  <c r="F13" i="47" s="1"/>
  <c r="D12" i="47"/>
  <c r="F12" i="47" s="1"/>
  <c r="D11" i="47"/>
  <c r="F11" i="47"/>
  <c r="E31" i="45"/>
  <c r="D30" i="45"/>
  <c r="F30" i="45"/>
  <c r="D29" i="45"/>
  <c r="F29" i="45"/>
  <c r="D28" i="45"/>
  <c r="F28" i="45"/>
  <c r="D27" i="45"/>
  <c r="F27" i="45"/>
  <c r="D25" i="45"/>
  <c r="F25" i="45"/>
  <c r="D24" i="45"/>
  <c r="F24" i="45"/>
  <c r="D23" i="45"/>
  <c r="F23" i="45"/>
  <c r="D22" i="45"/>
  <c r="F22" i="45"/>
  <c r="D20" i="45"/>
  <c r="F20" i="45"/>
  <c r="D19" i="45"/>
  <c r="F19" i="45"/>
  <c r="D18" i="45"/>
  <c r="F18" i="45"/>
  <c r="D17" i="45"/>
  <c r="F17" i="45"/>
  <c r="D15" i="45"/>
  <c r="F15" i="45"/>
  <c r="D14" i="45"/>
  <c r="F14" i="45"/>
  <c r="D13" i="45"/>
  <c r="F13" i="45"/>
  <c r="D12" i="45"/>
  <c r="D31" i="45"/>
  <c r="F12" i="45"/>
  <c r="F31" i="45"/>
  <c r="E21" i="5"/>
  <c r="F20" i="5"/>
  <c r="D20" i="5"/>
  <c r="F18" i="5"/>
  <c r="D18" i="5"/>
  <c r="F16" i="5"/>
  <c r="D16" i="5"/>
  <c r="F15" i="5"/>
  <c r="D15" i="5"/>
  <c r="F13" i="5"/>
  <c r="D13" i="5"/>
  <c r="F12" i="5"/>
  <c r="F21" i="5" s="1"/>
  <c r="D12" i="5"/>
  <c r="D21" i="5" s="1"/>
  <c r="E34" i="17"/>
  <c r="F33" i="17"/>
  <c r="D33" i="17"/>
  <c r="F32" i="17"/>
  <c r="D32" i="17"/>
  <c r="F31" i="17"/>
  <c r="D31" i="17"/>
  <c r="F30" i="17"/>
  <c r="D30" i="17"/>
  <c r="F29" i="17"/>
  <c r="D29" i="17"/>
  <c r="F27" i="17"/>
  <c r="D27" i="17"/>
  <c r="F26" i="17"/>
  <c r="D26" i="17"/>
  <c r="F25" i="17"/>
  <c r="D25" i="17"/>
  <c r="F24" i="17"/>
  <c r="D24" i="17"/>
  <c r="F22" i="17"/>
  <c r="D22" i="17"/>
  <c r="F21" i="17"/>
  <c r="D21" i="17"/>
  <c r="F20" i="17"/>
  <c r="D20" i="17"/>
  <c r="F19" i="17"/>
  <c r="D19" i="17"/>
  <c r="F18" i="17"/>
  <c r="D18" i="17"/>
  <c r="F17" i="17"/>
  <c r="D17" i="17"/>
  <c r="F16" i="17"/>
  <c r="D16" i="17"/>
  <c r="F15" i="17"/>
  <c r="D15" i="17"/>
  <c r="D34" i="17" s="1"/>
  <c r="F13" i="17"/>
  <c r="D13" i="17"/>
  <c r="F12" i="17"/>
  <c r="F34" i="17"/>
  <c r="D12" i="17"/>
  <c r="E21" i="23"/>
  <c r="F20" i="23"/>
  <c r="D20" i="23"/>
  <c r="F18" i="23"/>
  <c r="D18" i="23"/>
  <c r="F16" i="23"/>
  <c r="D16" i="23"/>
  <c r="F14" i="23"/>
  <c r="D14" i="23"/>
  <c r="F12" i="23"/>
  <c r="F21" i="23" s="1"/>
  <c r="D12" i="23"/>
  <c r="D21" i="23" s="1"/>
  <c r="E39" i="33"/>
  <c r="D38" i="33"/>
  <c r="F38" i="33"/>
  <c r="D37" i="33"/>
  <c r="F37" i="33"/>
  <c r="D36" i="33"/>
  <c r="F36" i="33"/>
  <c r="D35" i="33"/>
  <c r="F35" i="33"/>
  <c r="D34" i="33"/>
  <c r="F34" i="33"/>
  <c r="D33" i="33"/>
  <c r="F33" i="33"/>
  <c r="D31" i="33"/>
  <c r="F31" i="33"/>
  <c r="D30" i="33"/>
  <c r="F30" i="33"/>
  <c r="D29" i="33"/>
  <c r="F29" i="33"/>
  <c r="D28" i="33"/>
  <c r="F28" i="33"/>
  <c r="D27" i="33"/>
  <c r="F27" i="33"/>
  <c r="D26" i="33"/>
  <c r="F26" i="33"/>
  <c r="D24" i="33"/>
  <c r="F24" i="33"/>
  <c r="D23" i="33"/>
  <c r="F23" i="33"/>
  <c r="D22" i="33"/>
  <c r="F22" i="33"/>
  <c r="D21" i="33"/>
  <c r="F21" i="33"/>
  <c r="D20" i="33"/>
  <c r="F20" i="33"/>
  <c r="D19" i="33"/>
  <c r="F19" i="33"/>
  <c r="D17" i="33"/>
  <c r="F17" i="33"/>
  <c r="D16" i="33"/>
  <c r="F16" i="33"/>
  <c r="D15" i="33"/>
  <c r="F15" i="33"/>
  <c r="D14" i="33"/>
  <c r="F14" i="33"/>
  <c r="D13" i="33"/>
  <c r="F13" i="33"/>
  <c r="D12" i="33"/>
  <c r="F12" i="33"/>
  <c r="F39" i="33" s="1"/>
  <c r="E39" i="18"/>
  <c r="F38" i="18"/>
  <c r="D38" i="18"/>
  <c r="F37" i="18"/>
  <c r="D37" i="18"/>
  <c r="F36" i="18"/>
  <c r="D36" i="18"/>
  <c r="F35" i="18"/>
  <c r="D35" i="18"/>
  <c r="F34" i="18"/>
  <c r="D34" i="18"/>
  <c r="F33" i="18"/>
  <c r="D33" i="18"/>
  <c r="F31" i="18"/>
  <c r="D31" i="18"/>
  <c r="F30" i="18"/>
  <c r="D30" i="18"/>
  <c r="F29" i="18"/>
  <c r="D29" i="18"/>
  <c r="F28" i="18"/>
  <c r="D28" i="18"/>
  <c r="F27" i="18"/>
  <c r="D27" i="18"/>
  <c r="F26" i="18"/>
  <c r="D26" i="18"/>
  <c r="F24" i="18"/>
  <c r="D24" i="18"/>
  <c r="F23" i="18"/>
  <c r="D23" i="18"/>
  <c r="F22" i="18"/>
  <c r="D22" i="18"/>
  <c r="F21" i="18"/>
  <c r="D21" i="18"/>
  <c r="F20" i="18"/>
  <c r="D20" i="18"/>
  <c r="F19" i="18"/>
  <c r="D19" i="18"/>
  <c r="F17" i="18"/>
  <c r="D17" i="18"/>
  <c r="F16" i="18"/>
  <c r="D16" i="18"/>
  <c r="F15" i="18"/>
  <c r="D15" i="18"/>
  <c r="F14" i="18"/>
  <c r="D14" i="18"/>
  <c r="F13" i="18"/>
  <c r="D13" i="18"/>
  <c r="F12" i="18"/>
  <c r="F39" i="18" s="1"/>
  <c r="D12" i="18"/>
  <c r="D39" i="18" s="1"/>
  <c r="E25" i="30"/>
  <c r="F24" i="30"/>
  <c r="D24" i="30"/>
  <c r="F23" i="30"/>
  <c r="D23" i="30"/>
  <c r="F22" i="30"/>
  <c r="D22" i="30"/>
  <c r="F20" i="30"/>
  <c r="D20" i="30"/>
  <c r="F19" i="30"/>
  <c r="D19" i="30"/>
  <c r="F17" i="30"/>
  <c r="D17" i="30"/>
  <c r="F15" i="30"/>
  <c r="D15" i="30"/>
  <c r="F13" i="30"/>
  <c r="D13" i="30"/>
  <c r="D25" i="30" s="1"/>
  <c r="F12" i="30"/>
  <c r="F25" i="30"/>
  <c r="D12" i="30"/>
  <c r="D39" i="33"/>
  <c r="E17" i="12"/>
  <c r="F16" i="12"/>
  <c r="D16" i="12"/>
  <c r="F14" i="12"/>
  <c r="D14" i="12"/>
  <c r="F12" i="12"/>
  <c r="F17" i="12" s="1"/>
  <c r="D12" i="12"/>
  <c r="D17" i="12" s="1"/>
  <c r="E30" i="11"/>
  <c r="F29" i="11"/>
  <c r="D29" i="11"/>
  <c r="F28" i="11"/>
  <c r="D28" i="11"/>
  <c r="F27" i="11"/>
  <c r="D27" i="11"/>
  <c r="F25" i="11"/>
  <c r="D25" i="11"/>
  <c r="F24" i="11"/>
  <c r="D24" i="11"/>
  <c r="F23" i="11"/>
  <c r="D23" i="11"/>
  <c r="F22" i="11"/>
  <c r="D22" i="11"/>
  <c r="F21" i="11"/>
  <c r="D21" i="11"/>
  <c r="F19" i="11"/>
  <c r="D19" i="11"/>
  <c r="F18" i="11"/>
  <c r="D18" i="11"/>
  <c r="F16" i="11"/>
  <c r="D16" i="11"/>
  <c r="F15" i="11"/>
  <c r="D15" i="11"/>
  <c r="D30" i="11" s="1"/>
  <c r="F13" i="11"/>
  <c r="D13" i="11"/>
  <c r="F12" i="11"/>
  <c r="F30" i="11"/>
  <c r="D12" i="11"/>
  <c r="E23" i="27"/>
  <c r="D22" i="27"/>
  <c r="F22" i="27" s="1"/>
  <c r="D21" i="27"/>
  <c r="F21" i="27" s="1"/>
  <c r="D19" i="27"/>
  <c r="F19" i="27" s="1"/>
  <c r="D17" i="27"/>
  <c r="F17" i="27" s="1"/>
  <c r="D16" i="27"/>
  <c r="F16" i="27" s="1"/>
  <c r="D15" i="27"/>
  <c r="F15" i="27" s="1"/>
  <c r="D13" i="27"/>
  <c r="F13" i="27" s="1"/>
  <c r="D12" i="27"/>
  <c r="E19" i="6"/>
  <c r="F18" i="6"/>
  <c r="D18" i="6"/>
  <c r="F16" i="6"/>
  <c r="D16" i="6"/>
  <c r="F14" i="6"/>
  <c r="D14" i="6"/>
  <c r="F12" i="6"/>
  <c r="F19" i="6"/>
  <c r="D12" i="6"/>
  <c r="D19" i="6"/>
  <c r="E22" i="26"/>
  <c r="D21" i="26"/>
  <c r="F21" i="26" s="1"/>
  <c r="D20" i="26"/>
  <c r="F20" i="26" s="1"/>
  <c r="D19" i="26"/>
  <c r="F19" i="26" s="1"/>
  <c r="D18" i="26"/>
  <c r="F18" i="26" s="1"/>
  <c r="D17" i="26"/>
  <c r="F17" i="26" s="1"/>
  <c r="D15" i="26"/>
  <c r="F15" i="26" s="1"/>
  <c r="D14" i="26"/>
  <c r="F14" i="26" s="1"/>
  <c r="D13" i="26"/>
  <c r="E19" i="40"/>
  <c r="F18" i="40"/>
  <c r="D18" i="40"/>
  <c r="F16" i="40"/>
  <c r="D16" i="40"/>
  <c r="F14" i="40"/>
  <c r="F19" i="40" s="1"/>
  <c r="D14" i="40"/>
  <c r="F12" i="40"/>
  <c r="D12" i="40"/>
  <c r="D19" i="40"/>
  <c r="E19" i="4"/>
  <c r="F18" i="4"/>
  <c r="D18" i="4"/>
  <c r="F16" i="4"/>
  <c r="D16" i="4"/>
  <c r="F14" i="4"/>
  <c r="D14" i="4"/>
  <c r="F12" i="4"/>
  <c r="F19" i="4" s="1"/>
  <c r="D12" i="4"/>
  <c r="D19" i="4" s="1"/>
  <c r="F20" i="10"/>
  <c r="F19" i="10"/>
  <c r="D19" i="10"/>
  <c r="F18" i="10"/>
  <c r="D18" i="10"/>
  <c r="F16" i="10"/>
  <c r="D16" i="10"/>
  <c r="F14" i="10"/>
  <c r="D14" i="10"/>
  <c r="F12" i="10"/>
  <c r="D12" i="10"/>
  <c r="E23" i="43"/>
  <c r="F21" i="43"/>
  <c r="D21" i="43"/>
  <c r="F18" i="43"/>
  <c r="D18" i="43"/>
  <c r="F15" i="43"/>
  <c r="D15" i="43"/>
  <c r="F12" i="43"/>
  <c r="F23" i="43" s="1"/>
  <c r="D12" i="43"/>
  <c r="D23" i="43" s="1"/>
  <c r="E23" i="29"/>
  <c r="F21" i="29"/>
  <c r="D21" i="29"/>
  <c r="F18" i="29"/>
  <c r="D18" i="29"/>
  <c r="F15" i="29"/>
  <c r="D15" i="29"/>
  <c r="F12" i="29"/>
  <c r="D12" i="29"/>
  <c r="D23" i="29" s="1"/>
  <c r="E22" i="34"/>
  <c r="F21" i="34"/>
  <c r="D21" i="34"/>
  <c r="F19" i="34"/>
  <c r="D19" i="34"/>
  <c r="F17" i="34"/>
  <c r="D17" i="34"/>
  <c r="F15" i="34"/>
  <c r="D15" i="34"/>
  <c r="F13" i="34"/>
  <c r="D13" i="34"/>
  <c r="F12" i="34"/>
  <c r="F22" i="34" s="1"/>
  <c r="D12" i="34"/>
  <c r="D22" i="34"/>
  <c r="E16" i="8"/>
  <c r="D15" i="8"/>
  <c r="F15" i="8" s="1"/>
  <c r="D14" i="8"/>
  <c r="F14" i="8" s="1"/>
  <c r="D13" i="8"/>
  <c r="F13" i="8" s="1"/>
  <c r="D12" i="8"/>
  <c r="F12" i="8" s="1"/>
  <c r="D11" i="8"/>
  <c r="E28" i="36"/>
  <c r="D27" i="36"/>
  <c r="F27" i="36" s="1"/>
  <c r="D26" i="36"/>
  <c r="F26" i="36" s="1"/>
  <c r="D25" i="36"/>
  <c r="F25" i="36" s="1"/>
  <c r="D24" i="36"/>
  <c r="F24" i="36" s="1"/>
  <c r="D23" i="36"/>
  <c r="F23" i="36" s="1"/>
  <c r="D22" i="36"/>
  <c r="F22" i="36" s="1"/>
  <c r="D20" i="36"/>
  <c r="F20" i="36" s="1"/>
  <c r="D19" i="36"/>
  <c r="F19" i="36" s="1"/>
  <c r="D18" i="36"/>
  <c r="F18" i="36" s="1"/>
  <c r="D17" i="36"/>
  <c r="F17" i="36" s="1"/>
  <c r="D15" i="36"/>
  <c r="F15" i="36" s="1"/>
  <c r="D14" i="36"/>
  <c r="F14" i="36" s="1"/>
  <c r="D12" i="36"/>
  <c r="F12" i="36" s="1"/>
  <c r="F28" i="36" s="1"/>
  <c r="D34" i="38"/>
  <c r="F34" i="38"/>
  <c r="D33" i="38"/>
  <c r="F33" i="38"/>
  <c r="D32" i="38"/>
  <c r="F32" i="38"/>
  <c r="F31" i="38" s="1"/>
  <c r="E31" i="38"/>
  <c r="D30" i="38"/>
  <c r="F30" i="38" s="1"/>
  <c r="F29" i="38"/>
  <c r="D29" i="38"/>
  <c r="D28" i="38"/>
  <c r="F28" i="38" s="1"/>
  <c r="F27" i="38"/>
  <c r="D27" i="38"/>
  <c r="D26" i="38"/>
  <c r="F26" i="38" s="1"/>
  <c r="F25" i="38"/>
  <c r="D25" i="38"/>
  <c r="D24" i="38"/>
  <c r="F24" i="38" s="1"/>
  <c r="F23" i="38"/>
  <c r="D23" i="38"/>
  <c r="D22" i="38"/>
  <c r="F22" i="38" s="1"/>
  <c r="F21" i="38" s="1"/>
  <c r="E21" i="38"/>
  <c r="D21" i="38"/>
  <c r="D20" i="38"/>
  <c r="F20" i="38"/>
  <c r="D19" i="38"/>
  <c r="F19" i="38"/>
  <c r="D18" i="38"/>
  <c r="F18" i="38"/>
  <c r="D17" i="38"/>
  <c r="F17" i="38"/>
  <c r="D16" i="38"/>
  <c r="F16" i="38"/>
  <c r="D15" i="38"/>
  <c r="F15" i="38"/>
  <c r="D14" i="38"/>
  <c r="F14" i="38"/>
  <c r="D13" i="38"/>
  <c r="F13" i="38"/>
  <c r="E12" i="38"/>
  <c r="E35" i="38"/>
  <c r="D11" i="38"/>
  <c r="F11" i="38" s="1"/>
  <c r="E26" i="24"/>
  <c r="D26" i="24"/>
  <c r="F23" i="24"/>
  <c r="F20" i="24"/>
  <c r="F19" i="24"/>
  <c r="F15" i="24"/>
  <c r="F12" i="24"/>
  <c r="F26" i="24" s="1"/>
  <c r="E18" i="39"/>
  <c r="F17" i="39"/>
  <c r="D17" i="39"/>
  <c r="F15" i="39"/>
  <c r="D15" i="39"/>
  <c r="F13" i="39"/>
  <c r="D13" i="39"/>
  <c r="F11" i="39"/>
  <c r="F18" i="39" s="1"/>
  <c r="E27" i="21"/>
  <c r="F26" i="21"/>
  <c r="D26" i="21"/>
  <c r="F25" i="21"/>
  <c r="D25" i="21"/>
  <c r="F23" i="21"/>
  <c r="D23" i="21"/>
  <c r="F21" i="21"/>
  <c r="D21" i="21"/>
  <c r="F20" i="21"/>
  <c r="D20" i="21"/>
  <c r="F19" i="21"/>
  <c r="D19" i="21"/>
  <c r="F17" i="21"/>
  <c r="D17" i="21"/>
  <c r="F15" i="21"/>
  <c r="D15" i="21"/>
  <c r="F13" i="21"/>
  <c r="D13" i="21"/>
  <c r="F12" i="21"/>
  <c r="F27" i="21" s="1"/>
  <c r="D12" i="21"/>
  <c r="D27" i="21" s="1"/>
  <c r="E23" i="3"/>
  <c r="F22" i="3"/>
  <c r="D22" i="3"/>
  <c r="F20" i="3"/>
  <c r="D20" i="3"/>
  <c r="F18" i="3"/>
  <c r="D18" i="3"/>
  <c r="F16" i="3"/>
  <c r="D16" i="3"/>
  <c r="F14" i="3"/>
  <c r="D14" i="3"/>
  <c r="F12" i="3"/>
  <c r="F23" i="3"/>
  <c r="D12" i="3"/>
  <c r="E21" i="9"/>
  <c r="F20" i="9"/>
  <c r="D20" i="9"/>
  <c r="F19" i="9"/>
  <c r="D19" i="9"/>
  <c r="F17" i="9"/>
  <c r="D17" i="9"/>
  <c r="F16" i="9"/>
  <c r="D16" i="9"/>
  <c r="D21" i="9"/>
  <c r="F14" i="9"/>
  <c r="F12" i="9"/>
  <c r="E25" i="19"/>
  <c r="F24" i="19"/>
  <c r="D24" i="19"/>
  <c r="F23" i="19"/>
  <c r="D23" i="19"/>
  <c r="F21" i="19"/>
  <c r="D21" i="19"/>
  <c r="F20" i="19"/>
  <c r="D20" i="19"/>
  <c r="F19" i="19"/>
  <c r="D19" i="19"/>
  <c r="F17" i="19"/>
  <c r="D17" i="19"/>
  <c r="F16" i="19"/>
  <c r="D16" i="19"/>
  <c r="F15" i="19"/>
  <c r="D15" i="19"/>
  <c r="F13" i="19"/>
  <c r="D13" i="19"/>
  <c r="F12" i="19"/>
  <c r="F25" i="19" s="1"/>
  <c r="D12" i="19"/>
  <c r="D25" i="19"/>
  <c r="E22" i="32"/>
  <c r="D21" i="32"/>
  <c r="F21" i="32" s="1"/>
  <c r="D19" i="32"/>
  <c r="F19" i="32" s="1"/>
  <c r="D18" i="32"/>
  <c r="F18" i="32" s="1"/>
  <c r="D17" i="32"/>
  <c r="F17" i="32" s="1"/>
  <c r="D15" i="32"/>
  <c r="F15" i="32" s="1"/>
  <c r="D14" i="32"/>
  <c r="F14" i="32" s="1"/>
  <c r="D13" i="32"/>
  <c r="F13" i="32" s="1"/>
  <c r="D12" i="32"/>
  <c r="E23" i="31"/>
  <c r="D22" i="31"/>
  <c r="F22" i="31"/>
  <c r="D21" i="31"/>
  <c r="F21" i="31"/>
  <c r="D19" i="31"/>
  <c r="F19" i="31"/>
  <c r="D18" i="31"/>
  <c r="F18" i="31"/>
  <c r="D16" i="31"/>
  <c r="F16" i="31"/>
  <c r="D15" i="31"/>
  <c r="F15" i="31"/>
  <c r="F23" i="31" s="1"/>
  <c r="D13" i="31"/>
  <c r="F13" i="31"/>
  <c r="D12" i="31"/>
  <c r="D23" i="31"/>
  <c r="D12" i="22"/>
  <c r="F12" i="22"/>
  <c r="D13" i="22"/>
  <c r="F13" i="22"/>
  <c r="D15" i="22"/>
  <c r="F15" i="22"/>
  <c r="D16" i="22"/>
  <c r="F16" i="22"/>
  <c r="D18" i="22"/>
  <c r="F18" i="22"/>
  <c r="D19" i="22"/>
  <c r="F19" i="22"/>
  <c r="D21" i="22"/>
  <c r="F21" i="22"/>
  <c r="D22" i="22"/>
  <c r="F22" i="22"/>
  <c r="D23" i="22"/>
  <c r="E23" i="22"/>
  <c r="E16" i="28"/>
  <c r="D15" i="28"/>
  <c r="F15" i="28"/>
  <c r="D14" i="28"/>
  <c r="F14" i="28"/>
  <c r="D13" i="28"/>
  <c r="F13" i="28"/>
  <c r="D12" i="28"/>
  <c r="F12" i="28"/>
  <c r="D11" i="28"/>
  <c r="D16" i="28"/>
  <c r="E16" i="25"/>
  <c r="F15" i="25"/>
  <c r="D15" i="25"/>
  <c r="F14" i="25"/>
  <c r="D14" i="25"/>
  <c r="F13" i="25"/>
  <c r="D13" i="25"/>
  <c r="F12" i="25"/>
  <c r="D12" i="25"/>
  <c r="F11" i="25"/>
  <c r="F16" i="25" s="1"/>
  <c r="D11" i="25"/>
  <c r="D16" i="25" s="1"/>
  <c r="E28" i="16"/>
  <c r="D27" i="16"/>
  <c r="F27" i="16" s="1"/>
  <c r="D26" i="16"/>
  <c r="F26" i="16"/>
  <c r="D25" i="16"/>
  <c r="F25" i="16" s="1"/>
  <c r="D24" i="16"/>
  <c r="F24" i="16"/>
  <c r="D22" i="16"/>
  <c r="F22" i="16" s="1"/>
  <c r="D21" i="16"/>
  <c r="F21" i="16"/>
  <c r="D20" i="16"/>
  <c r="F20" i="16" s="1"/>
  <c r="D19" i="16"/>
  <c r="F19" i="16"/>
  <c r="D17" i="16"/>
  <c r="F17" i="16" s="1"/>
  <c r="D16" i="16"/>
  <c r="F16" i="16"/>
  <c r="D15" i="16"/>
  <c r="F15" i="16" s="1"/>
  <c r="D14" i="16"/>
  <c r="F14" i="16"/>
  <c r="D12" i="16"/>
  <c r="F12" i="16" s="1"/>
  <c r="F28" i="16" s="1"/>
  <c r="D11" i="16"/>
  <c r="F11" i="16"/>
  <c r="D10" i="16"/>
  <c r="F10" i="16" s="1"/>
  <c r="D9" i="16"/>
  <c r="D28" i="16"/>
  <c r="E20" i="35"/>
  <c r="F19" i="35"/>
  <c r="D19" i="35"/>
  <c r="F18" i="35"/>
  <c r="D18" i="35"/>
  <c r="F17" i="35"/>
  <c r="D17" i="35"/>
  <c r="F16" i="35"/>
  <c r="D16" i="35"/>
  <c r="F15" i="35"/>
  <c r="D15" i="35"/>
  <c r="F13" i="35"/>
  <c r="D13" i="35"/>
  <c r="F12" i="35"/>
  <c r="F20" i="35" s="1"/>
  <c r="D12" i="35"/>
  <c r="D20" i="35" s="1"/>
  <c r="F18" i="20"/>
  <c r="D18" i="20"/>
  <c r="F16" i="20"/>
  <c r="D16" i="20"/>
  <c r="F14" i="20"/>
  <c r="D14" i="20"/>
  <c r="D19" i="20" s="1"/>
  <c r="F12" i="20"/>
  <c r="F19" i="20" s="1"/>
  <c r="D12" i="20"/>
  <c r="E32" i="42"/>
  <c r="D31" i="42"/>
  <c r="F31" i="42" s="1"/>
  <c r="D30" i="42"/>
  <c r="F30" i="42" s="1"/>
  <c r="D29" i="42"/>
  <c r="F29" i="42" s="1"/>
  <c r="D28" i="42"/>
  <c r="F28" i="42"/>
  <c r="D26" i="42"/>
  <c r="F26" i="42" s="1"/>
  <c r="D25" i="42"/>
  <c r="F25" i="42" s="1"/>
  <c r="D24" i="42"/>
  <c r="F24" i="42" s="1"/>
  <c r="D22" i="42"/>
  <c r="F22" i="42"/>
  <c r="D21" i="42"/>
  <c r="F21" i="42" s="1"/>
  <c r="D20" i="42"/>
  <c r="F20" i="42" s="1"/>
  <c r="D18" i="42"/>
  <c r="F18" i="42" s="1"/>
  <c r="D17" i="42"/>
  <c r="F17" i="42"/>
  <c r="D16" i="42"/>
  <c r="F16" i="42" s="1"/>
  <c r="D14" i="42"/>
  <c r="F14" i="42" s="1"/>
  <c r="D13" i="42"/>
  <c r="F13" i="42" s="1"/>
  <c r="D12" i="42"/>
  <c r="F12" i="42" s="1"/>
  <c r="E35" i="44"/>
  <c r="D35" i="44"/>
  <c r="F34" i="44"/>
  <c r="F33" i="44"/>
  <c r="F32" i="44"/>
  <c r="F31" i="44"/>
  <c r="F30" i="44"/>
  <c r="F28" i="44"/>
  <c r="F27" i="44"/>
  <c r="F25" i="44"/>
  <c r="F24" i="44"/>
  <c r="F23" i="44"/>
  <c r="F22" i="44"/>
  <c r="F21" i="44"/>
  <c r="F20" i="44"/>
  <c r="F18" i="44"/>
  <c r="F17" i="44"/>
  <c r="F16" i="44"/>
  <c r="F14" i="44"/>
  <c r="F13" i="44"/>
  <c r="F12" i="44"/>
  <c r="E23" i="15"/>
  <c r="F22" i="15"/>
  <c r="D22" i="15"/>
  <c r="F21" i="15"/>
  <c r="D21" i="15"/>
  <c r="F19" i="15"/>
  <c r="D19" i="15"/>
  <c r="F18" i="15"/>
  <c r="D18" i="15"/>
  <c r="F16" i="15"/>
  <c r="D16" i="15"/>
  <c r="F15" i="15"/>
  <c r="D15" i="15"/>
  <c r="F13" i="15"/>
  <c r="D13" i="15"/>
  <c r="F12" i="15"/>
  <c r="F23" i="15" s="1"/>
  <c r="D12" i="15"/>
  <c r="D23" i="15" s="1"/>
  <c r="E28" i="2"/>
  <c r="F27" i="2"/>
  <c r="D27" i="2"/>
  <c r="F26" i="2"/>
  <c r="D26" i="2"/>
  <c r="F25" i="2"/>
  <c r="D25" i="2"/>
  <c r="F23" i="2"/>
  <c r="D23" i="2"/>
  <c r="F22" i="2"/>
  <c r="D22" i="2"/>
  <c r="F20" i="2"/>
  <c r="D20" i="2"/>
  <c r="F19" i="2"/>
  <c r="D19" i="2"/>
  <c r="F17" i="2"/>
  <c r="D17" i="2"/>
  <c r="F16" i="2"/>
  <c r="D16" i="2"/>
  <c r="F14" i="2"/>
  <c r="D14" i="2"/>
  <c r="F13" i="2"/>
  <c r="D13" i="2"/>
  <c r="F12" i="2"/>
  <c r="F28" i="2" s="1"/>
  <c r="D12" i="2"/>
  <c r="D28" i="2" s="1"/>
  <c r="E19" i="1"/>
  <c r="D18" i="1"/>
  <c r="F18" i="1"/>
  <c r="D16" i="1"/>
  <c r="F16" i="1" s="1"/>
  <c r="D14" i="1"/>
  <c r="F14" i="1"/>
  <c r="D12" i="1"/>
  <c r="D19" i="1" s="1"/>
  <c r="E17" i="14"/>
  <c r="D16" i="14"/>
  <c r="F16" i="14" s="1"/>
  <c r="D15" i="14"/>
  <c r="F15" i="14"/>
  <c r="D14" i="14"/>
  <c r="F14" i="14" s="1"/>
  <c r="D13" i="14"/>
  <c r="F13" i="14"/>
  <c r="D12" i="14"/>
  <c r="D17" i="14" s="1"/>
  <c r="D11" i="14"/>
  <c r="E14" i="13"/>
  <c r="D13" i="13"/>
  <c r="F13" i="13" s="1"/>
  <c r="D12" i="13"/>
  <c r="F12" i="13"/>
  <c r="D11" i="13"/>
  <c r="F11" i="13" s="1"/>
  <c r="I3" i="33"/>
  <c r="J3" i="33"/>
  <c r="F23" i="29"/>
  <c r="D16" i="8"/>
  <c r="F11" i="8"/>
  <c r="F12" i="38"/>
  <c r="D12" i="38"/>
  <c r="D35" i="38"/>
  <c r="D31" i="38"/>
  <c r="F12" i="32"/>
  <c r="F22" i="32" s="1"/>
  <c r="F12" i="31"/>
  <c r="F11" i="28"/>
  <c r="F16" i="28" s="1"/>
  <c r="F12" i="1"/>
  <c r="F19" i="1" s="1"/>
  <c r="F11" i="14"/>
  <c r="F9" i="16"/>
  <c r="D15" i="51"/>
  <c r="D12" i="49"/>
  <c r="D20" i="49"/>
  <c r="F32" i="42" l="1"/>
  <c r="F23" i="22"/>
  <c r="D28" i="36"/>
  <c r="D14" i="13"/>
  <c r="F14" i="13"/>
  <c r="F35" i="44"/>
  <c r="D22" i="32"/>
  <c r="F21" i="9"/>
  <c r="D23" i="3"/>
  <c r="D18" i="39"/>
  <c r="D23" i="27"/>
  <c r="F20" i="47"/>
  <c r="F15" i="51"/>
  <c r="F16" i="8"/>
  <c r="D32" i="42"/>
  <c r="F35" i="38"/>
  <c r="D20" i="47"/>
  <c r="E24" i="49"/>
  <c r="F15" i="49"/>
  <c r="F24" i="51"/>
  <c r="D22" i="26"/>
  <c r="F13" i="26"/>
  <c r="F22" i="26" s="1"/>
  <c r="F12" i="14"/>
  <c r="F17" i="14" s="1"/>
  <c r="F12" i="49"/>
  <c r="D12" i="51"/>
  <c r="F14" i="51"/>
  <c r="F12" i="51" s="1"/>
  <c r="F35" i="51" s="1"/>
  <c r="F30" i="51"/>
  <c r="F29" i="51" s="1"/>
  <c r="D29" i="51"/>
  <c r="F12" i="27"/>
  <c r="F23" i="27" s="1"/>
  <c r="D15" i="49"/>
  <c r="D24" i="49" s="1"/>
  <c r="D24" i="51"/>
  <c r="D35" i="51" l="1"/>
  <c r="F24" i="49"/>
</calcChain>
</file>

<file path=xl/sharedStrings.xml><?xml version="1.0" encoding="utf-8"?>
<sst xmlns="http://schemas.openxmlformats.org/spreadsheetml/2006/main" count="1871" uniqueCount="553">
  <si>
    <t>Кардиохирургия - клапни протези, коронарна реваскуларизация;Клапни балонни дилатации при клапни стенози на сърцето;Проблеми на оперирано сърце;Диспансерен контрол</t>
  </si>
  <si>
    <t>Антиаритмични медикаментозни средства;Проаритмии;Немедикаментозни методи за лечение на проаритмии;Брадиаритмии;Кардиоелектрошокова терапия;Проводни нарушения - SA, AV - нодални, интракамерни.</t>
  </si>
  <si>
    <t>Антибрадикардна кардиостимулация.Внезапна сърдечна смърт.Кардио-пулмонална ресусцитация.Артериална хипертония – есенциална.Артериална хипертония – симптоматична.Артериална хипертония - алгоритъм на поведение.</t>
  </si>
  <si>
    <t>Дислипидемии.Дислипидемии – лечение.Атеросклероза- патогенеза.Атеросклероза - клинични форми.ИБС: класификация, епидемиология, рискови фактори.ИБС. Стабилна стенокардия.Вазоспастична ангина пекторис. Микроваскуларна ангина.</t>
  </si>
  <si>
    <t>ОКС. Нестабилна стенокардия. ОКС.   Остър   миокарден   инфаркт   без   ST    eлевация.   ОКС.   Остър   миокарден   инфаркт  с   ST    eлевация.ОКС.   Остър   миокарден   инфаркт   без   ST    eлевация – лечение.ОКС.   Остър   миокарден   инфаркт  с   ST   eлевацият – лечение.</t>
  </si>
  <si>
    <t>ОМИ. Усложнения и тяхното лечение.Тромболитична  терапия  при STEMI.PCI  - показания, рискове, резултати.Оперативно лечение на коронарната болест на сърцето.Рехабилитация след ОМИ.Профилактика на атеросклерозата - първична и вторична.Инфекциозен  ендокардит</t>
  </si>
  <si>
    <t>Пулмонална артериална хипертонияПринципи на лечение на пулмоналната артериална хипертонияОстро   белодробно   сърце.   Хронично белодробно сърце.Белодробен тромбоемболизъм.Патофизиология  на  хемостазата.Лечение с антикоагуланти. НОАК.</t>
  </si>
  <si>
    <t>Болести на аортата.Артериална хипертония и бременност.ИБС и бременност.Придобити клапни пороци и бременност.Антиаритмична терапия и бременност.Сърдечна недостатъчност и бременност.</t>
  </si>
  <si>
    <t>Методи за изследване на периферната хемодинамика.Интензивни  грижи  при  сърдечно-съдови  заболявания.Заболявания на артериите и вените.     Биохимични сърдечни маркери.Диабет,  метаболитен  синдром  и  сърдечно-съдови  заболявания.</t>
  </si>
  <si>
    <t>Оценка на сърдечно-съдовия риск при несърдечни операции.Оценка на сърдечно-съдовия риск при сърдечни операции.Електрофизиологично изследване на сърцетоОснови на ЕхоКГ.ЕХоКГ- ка оценка на ЛК и ДК функцияЕХоКГ- ка оценка на клапни лезииТрудово-лекарска експертиза</t>
  </si>
  <si>
    <t>Оперативно лечение на  заболяванията на слухов и вестибуларен анализатор  Част 1 и Част 2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</si>
  <si>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Ендокринология и болести на обмяната</t>
    </r>
  </si>
  <si>
    <t>Ендокринен панкреас, Хиперлипопротеинемии, затлъстяване</t>
  </si>
  <si>
    <t>Клинична физиология и патофизиология; Клинична фармакология; Физика за анестезиолози и апарати; Обща анестезиология.</t>
  </si>
  <si>
    <t>II година</t>
  </si>
  <si>
    <t>Обща анестезиология; Специална анестезиология.</t>
  </si>
  <si>
    <t>I.Невроанатомия и неврофизиология</t>
  </si>
  <si>
    <t>II.Невротравматология - ЧМТ</t>
  </si>
  <si>
    <t>III.Невроонкология</t>
  </si>
  <si>
    <t>IV.Съдови заболявания на ЦНС</t>
  </si>
  <si>
    <t>Невроендоскопия</t>
  </si>
  <si>
    <t>Усложнения при болни с НХ заболявания</t>
  </si>
  <si>
    <t>Спешна медицина</t>
  </si>
  <si>
    <t xml:space="preserve">Пневмология и фтизиатрия </t>
  </si>
  <si>
    <t>Клинична алергология</t>
  </si>
  <si>
    <t>Образна диагностика</t>
  </si>
  <si>
    <t>Обща и клинична патология</t>
  </si>
  <si>
    <t>Основен курс по АГ – І част</t>
  </si>
  <si>
    <t>II. Управление на клиничната лаборатория и осигуряване на качеството - 6 месеца</t>
  </si>
  <si>
    <t>III. Клинична химия - 18 месеца</t>
  </si>
  <si>
    <t>IV. Лабораторна хематология и хемостаза - 12 месеца</t>
  </si>
  <si>
    <t>V. Клинично-лабораторно изследване на урина - 7 месеца</t>
  </si>
  <si>
    <t>Методи на изследване на слухов и вестибуларен анализатор</t>
  </si>
  <si>
    <t>Клинична специалност  Психиатрични грижи ( за медицински сестри и фелдшери )</t>
  </si>
  <si>
    <t>Обща част</t>
  </si>
  <si>
    <t>Модул 1 . Теоретични основи на психиатричните грижи</t>
  </si>
  <si>
    <t xml:space="preserve">Модул 2 . Формиране на нагласи и умения за терапевтична комуникация </t>
  </si>
  <si>
    <t xml:space="preserve">Модул 3 . Общи клинични умения в психиатричните грижи </t>
  </si>
  <si>
    <t>Специална част</t>
  </si>
  <si>
    <t xml:space="preserve">Модул 4 .Интервенции в областта на психиатричните грижи </t>
  </si>
  <si>
    <t xml:space="preserve">Модул 5 .Процедури от областта на психиатричните грижи във фази на остър срив , стабилизиране и ремисия </t>
  </si>
  <si>
    <t xml:space="preserve">Модул 6 . Специализирани клинико - терапевтични умения </t>
  </si>
  <si>
    <t>Модул 8 . Психофармакология</t>
  </si>
  <si>
    <t>Общи принципи на реанимацията и интензивното лечение при спешни състояния</t>
  </si>
  <si>
    <t>в присъствени дни</t>
  </si>
  <si>
    <t>в академични часове</t>
  </si>
  <si>
    <t>I година</t>
  </si>
  <si>
    <t>Анатомия на трахея, бронхи и хранопровод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</si>
  <si>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Нефрология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</si>
  <si>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 xml:space="preserve">Образна диагностика </t>
    </r>
  </si>
  <si>
    <t>Полови жлези. Щитовидна жлеза. Паращитовидни жлези и коциево-фосфорна обмяна</t>
  </si>
  <si>
    <t>Модул IV. Трудово-медицински проблеми, свързани с химични и биологични агенти на работната среда - 120 ч. Срок на обучение по IV модул -10 месеца</t>
  </si>
  <si>
    <t xml:space="preserve">Дерматози в зависимост от топографската локализация - болести на космите, на ноктите, на мастните жлези, на потните жлези, на устните, стоматити, глосити, афти, невенерични болести на външните гениталии, съдови заболявания, сексуални проблеми у мъжа(андрология), ано-ректални синдроми </t>
  </si>
  <si>
    <t>Системни заболявания, ангажиращи и кожата - болести на съединителната тъкан, болести на обмяната, кожни прояви при вътрешни болести, орални прояви при системни болести, психосоматични дерматози, възрастово обусловени дерматози</t>
  </si>
  <si>
    <t>ІI година</t>
  </si>
  <si>
    <t>ІII година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</si>
  <si>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Анестезиология и интензивни грижи</t>
    </r>
  </si>
  <si>
    <t>Неклинична специалност - Епидемиология на инфекциозните болести (теоретично обучение-2 месеца)</t>
  </si>
  <si>
    <t>I. Аналитична химия, аналитични принципи и техники - 5 месеца</t>
  </si>
  <si>
    <t>Модул V. Оценка на здравното състояниеи експертиза на работоспособността - 36 часа Срок на обучение по V модул – 3 месеца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</si>
  <si>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Физикална и рехабилитационна медицина</t>
    </r>
  </si>
  <si>
    <t>Обща хирургия -  Коремна стена, ГИТ</t>
  </si>
  <si>
    <t>Обща хирургия - Черен дроб, жлъчка, панкреас</t>
  </si>
  <si>
    <t>Обща хирургия - Онкология, трансплантология</t>
  </si>
  <si>
    <t>Особености на детската хирургия – общи положения. Шия – вродени и придобити заболявания</t>
  </si>
  <si>
    <t>Детска Гръдна хирургия– вродени и придобити заболявания на гръдния кош, медиастинума и белите дробове.</t>
  </si>
  <si>
    <t>Новорожденска и кърмаческа хирургия - Вродени аномалии на коремната стена и  гастроинтестиналния тракт</t>
  </si>
  <si>
    <t>Детска коремна хирургия – придобити заболявания на ГИТ</t>
  </si>
  <si>
    <t>Детски тумори</t>
  </si>
  <si>
    <t>Пластична хирургия и изгаряния в детската възраст</t>
  </si>
  <si>
    <t>Детска Урология</t>
  </si>
  <si>
    <t>Детска Ортопедия и травматология</t>
  </si>
  <si>
    <t>Детска неврохирургия, Лицево-челюстна хирургия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</si>
  <si>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Детска хирургия</t>
    </r>
  </si>
  <si>
    <t>Анестезия, интензивно лечение в детската възраст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</si>
  <si>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Урология</t>
    </r>
  </si>
  <si>
    <t>Методи на изследване на фаринкс и тонзили</t>
  </si>
  <si>
    <t>Анатомия на ларинкс и шия</t>
  </si>
  <si>
    <t>Основи на секционната техника и макроскопската диагностика</t>
  </si>
  <si>
    <t>Основи на патологията - част II - възпаление, имунопатология, компенсаторно възстановителни процеси и туморен растеж</t>
  </si>
  <si>
    <t>Клинична патология на нервната система</t>
  </si>
  <si>
    <t>Клинична патология на храносмилателната система</t>
  </si>
  <si>
    <t>Клинична патология на кръвотворната система</t>
  </si>
  <si>
    <t>Клинична патология на кожата и ОДА</t>
  </si>
  <si>
    <t>Клинична патология на инфекциозните болести</t>
  </si>
  <si>
    <t>Съдебна медицина и деонтология</t>
  </si>
  <si>
    <t>III година</t>
  </si>
  <si>
    <t>Реанимация и интензивно лечение</t>
  </si>
  <si>
    <t>Семинар</t>
  </si>
  <si>
    <t>Остри разстройства на личността. Активни психотични състояния и депресии. Организация и принципи на оказване на спешна медицинска помощ при бедствени ситуации. Съдебно-медицински експертизи. Правна уредна на спешната помощ</t>
  </si>
  <si>
    <t xml:space="preserve">Неинфекциозни дерматози с известна етиология - дерматози, предизвикани от фактори на околната среда ;фотодерматози, фитофотодерматози, контактен дерматит, професионални дерматози, екземи, дерматози със смутена реактивност, лекарствени дерматози. Генодерматози </t>
  </si>
  <si>
    <t>Основен курс по АГ – ІІ част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</si>
  <si>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Обща и клинична патология</t>
    </r>
  </si>
  <si>
    <t>Основи на патологията - част I - клетъчни и извън клетъчни увреждания</t>
  </si>
  <si>
    <t>Клинична патология - част I - заболявания на сърдечно-съдовата система</t>
  </si>
  <si>
    <t>Клинична патология - част II- заболявания на и дихателна система</t>
  </si>
  <si>
    <t>Клинична патология - част III- заболявания на отделителната и полова, система;</t>
  </si>
  <si>
    <t>Клинична патология - част IV- заболявания на ендокринна с-ма и патология на бременността и новороденото</t>
  </si>
  <si>
    <t>Клинична специалност Ортопедия и травматология</t>
  </si>
  <si>
    <t>Генетика на сърдечно-съдовите заболявания;Електрокардиография и Холтер ЕКГ;Работна проба при диагностиката на ССЗ;Ехокардиография при диагностиката на ССЗ;Електрофизиологично изследване на сърцето;Сърдечна катетеризация</t>
  </si>
  <si>
    <t>ІV година</t>
  </si>
  <si>
    <t>Кардиология</t>
  </si>
  <si>
    <t>Клинична хематология</t>
  </si>
  <si>
    <t>Нефрология</t>
  </si>
  <si>
    <t>І година</t>
  </si>
  <si>
    <t>Основи на хирургията</t>
  </si>
  <si>
    <t>Хирургична Онкология; Трансплантология и имунология</t>
  </si>
  <si>
    <t>ІІ година</t>
  </si>
  <si>
    <t>Травматизъм;Рани;Хирургична инфекция</t>
  </si>
  <si>
    <t>Анестезия; Интензивно лечение на хирургичния пациент; Основни лекции в различни области на хирургията</t>
  </si>
  <si>
    <t>Ортопедия и Травматология</t>
  </si>
  <si>
    <t xml:space="preserve">Клинична нефрология </t>
  </si>
  <si>
    <t>Бъбречно очистващи методи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</si>
  <si>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Акушерство и гинекология</t>
    </r>
  </si>
  <si>
    <t>IV година</t>
  </si>
  <si>
    <t>Спешни сърдечно-съдови и белодробни състояния и синдроми. Алергични заболявания и интоксикации. Критични инфекциозни състояния</t>
  </si>
  <si>
    <t>МодулV:Физиопрофилактика</t>
  </si>
  <si>
    <t>МодулVI:Рехабилитация</t>
  </si>
  <si>
    <t>Модул VII: Неврология</t>
  </si>
  <si>
    <t>Модул VIII: Ортопедия и травматология</t>
  </si>
  <si>
    <t>Модул IX : Вътрешни болести</t>
  </si>
  <si>
    <t>Основен курс-обща част</t>
  </si>
  <si>
    <t>Модул X : ФТР при вътрешни заболявания</t>
  </si>
  <si>
    <t>Модул XI:ФТР при неврологични заболявания</t>
  </si>
  <si>
    <t>Модул XII:ФТР при ортопедични и травматологични заболявания</t>
  </si>
  <si>
    <t>Специален курс</t>
  </si>
  <si>
    <t>Модул XIII:ФТР при хирургични заболявания</t>
  </si>
  <si>
    <t>Модул XIV: ФТР при урологични и гинекологични заболявания</t>
  </si>
  <si>
    <t>Модул XV : ФТР при заболявания в детска възраст</t>
  </si>
  <si>
    <t>Модул XVI: ФТР при кожни заболявания  и в гериатрията</t>
  </si>
  <si>
    <t>Модул XVII : ФТР при УНГ и очни заболявания</t>
  </si>
  <si>
    <t>Патофизиология на слухов и вестибуларен анализатор</t>
  </si>
  <si>
    <t xml:space="preserve">Консервативно лечение на  заболяванията на слухов и вестибуларен анализатор </t>
  </si>
  <si>
    <t>№</t>
  </si>
  <si>
    <t>Форма на теоретично обучение</t>
  </si>
  <si>
    <t>Наименование</t>
  </si>
  <si>
    <t>Продължителност</t>
  </si>
  <si>
    <t>Модул I. Основни принципи на трудовата медицина и организация на дейностите по осигуряване на здраве и безопасност при работа - 36 ч. Срок на обучение по I модул - 3 месеца</t>
  </si>
  <si>
    <t>Модул II. Трудово-медицински проблеми, свързани с факторите на трудовия процес – Физиология и психология на труда - 120 ч. Срок на обучение по II модул - 10 месеца</t>
  </si>
  <si>
    <t>Клинична специалност  Операционна и превързочна техника</t>
  </si>
  <si>
    <t xml:space="preserve">     1.Субмодул : Кардиология </t>
  </si>
  <si>
    <t xml:space="preserve">     2.Субмодул : Пневмология</t>
  </si>
  <si>
    <t xml:space="preserve">     3.Субмодул : Ендокринология</t>
  </si>
  <si>
    <t xml:space="preserve">     4.Субмодул : Гастроентерология</t>
  </si>
  <si>
    <t xml:space="preserve">     5.Субмодул : Нефрология</t>
  </si>
  <si>
    <t xml:space="preserve">     6.Субмодул : Хематология</t>
  </si>
  <si>
    <t xml:space="preserve">     7.Субмодул : Ревматология</t>
  </si>
  <si>
    <t xml:space="preserve">     1.Субмодул : Обща хирургия</t>
  </si>
  <si>
    <t xml:space="preserve">     2.Субмодул : Ортопедия и травматология</t>
  </si>
  <si>
    <t xml:space="preserve">     3.Субмодул : Урология</t>
  </si>
  <si>
    <t>Клинична лаборатория</t>
  </si>
  <si>
    <t>Специализиран курс</t>
  </si>
  <si>
    <t>ТРАКИЙСКИ УНИВЕРСИТЕТ - МЕДИЦИНСКИ ФАКУЛТЕТ - СТАРА ЗАГОРА</t>
  </si>
  <si>
    <t>Пластично-възстановителна хирургия</t>
  </si>
  <si>
    <t>I Модул : Основи на общата медицина</t>
  </si>
  <si>
    <t>II Модул : Вътрешни болести</t>
  </si>
  <si>
    <t>XII Модул : Физикална и рехабилитационна медицина иа курортология</t>
  </si>
  <si>
    <t>XI Модул : Инфекциозни болести и епидемиология</t>
  </si>
  <si>
    <t>III Модул :  Детски болести</t>
  </si>
  <si>
    <t>IV Модул : Хирургия , урология и ортопедия и травматология</t>
  </si>
  <si>
    <t xml:space="preserve">V Модул : Акушерство , гинекология и семейно планиране </t>
  </si>
  <si>
    <t xml:space="preserve">VI Модул : Нервни болести </t>
  </si>
  <si>
    <t>VII Модул : Психиатрия и психология</t>
  </si>
  <si>
    <t xml:space="preserve">VIII Модул : Ушно - носно - гърлени болести </t>
  </si>
  <si>
    <t>IX Модул : Очни болести</t>
  </si>
  <si>
    <t>X Модул : Кожни и венериески болести</t>
  </si>
  <si>
    <t xml:space="preserve">Хипоталамо-хипофизна система. Надбъбречни жлези </t>
  </si>
  <si>
    <t>Модул I : Кинезитерапия</t>
  </si>
  <si>
    <t>Модул II : Терапия с преформирани физикални фактори</t>
  </si>
  <si>
    <t xml:space="preserve">Модул 7 . Практикум по водене на случай </t>
  </si>
  <si>
    <t>ВСИЧКО</t>
  </si>
  <si>
    <t>Модул ІV. Анестезиологични техники и фармакология</t>
  </si>
  <si>
    <t>Модул V. Наблюдение и интензивни грижи за пациента</t>
  </si>
  <si>
    <t>Модул VІ. Кардиопулмонална ресусцитация</t>
  </si>
  <si>
    <t>Модул ІІІ. Болнична хигиена</t>
  </si>
  <si>
    <t>Модул III : Хидро- и термотерапия</t>
  </si>
  <si>
    <t>МодулIV: Курортология</t>
  </si>
  <si>
    <t>Модул 1. Обща епидемиология</t>
  </si>
  <si>
    <t>Модул 2. Специална епидемиология</t>
  </si>
  <si>
    <t>Модул III. Трудово-медицински проблеми, свързани с физични фактори и  прах - 120 ч. Срок на обучение по III модул – 10 месеца</t>
  </si>
  <si>
    <t>Урология</t>
  </si>
  <si>
    <t>Хирургични заболявания на черен дроб, жлъчна система, панкреас и далак; Остър хирургичен корем</t>
  </si>
  <si>
    <t>Модул VI. Професионални болести – 24 ч. Срок на обучение по модул VI – 2 месеца</t>
  </si>
  <si>
    <t>Спешна неврология и неврохирургия. Лицеви травми, спешни УНГ и очни състояния</t>
  </si>
  <si>
    <t>Травми и остри заболявания на мускуло-скелетния апарат. Травми на съдове и вътрешни органи. Съчетани травми. Термични травми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</si>
  <si>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Очни болести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</si>
  <si>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Спешна медицина</t>
    </r>
  </si>
  <si>
    <t>Оперативно лечение на  заболяванията на нос и околоносни кухини - Част 1 и Част 2</t>
  </si>
  <si>
    <t>Анатомия на фаринкс и тонзили</t>
  </si>
  <si>
    <t>чужденци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</si>
  <si>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Анестезиология и интензивно лечение</t>
    </r>
  </si>
  <si>
    <t xml:space="preserve">     1.Субмодул : Инфекциозни болести</t>
  </si>
  <si>
    <t xml:space="preserve">     2.Субмодул : Епидемиология на инфекциозните заболявания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</si>
  <si>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Клинична лаборатория</t>
    </r>
  </si>
  <si>
    <t>Спешна педиатрия. Спешни акушеро-гинекологични състояния. Спешна ендокринология. Метаболитни нарушения</t>
  </si>
  <si>
    <t>Кожни малформации и онкодерматози - наследствени дерматози, невуси, невусни болестии синдроми; съдови малформации, доброкачествени тумори на кожата, хистиоцитози, мастоцитози, преканцерози, епителнизлокачествени тумори на кожата, малигнен меланом, злокачествени меземхимни тумори, кожни лимфоми, хипереозинофилни състояния</t>
  </si>
  <si>
    <t xml:space="preserve">Специална паразитология </t>
  </si>
  <si>
    <t>Основен курс по АГ – ІІІ част</t>
  </si>
  <si>
    <t>Обща паразитология и математико-статистически методи</t>
  </si>
  <si>
    <r>
      <t xml:space="preserve">II Модул: Патогенеза, имунитет и клиника на паразитозите. Принципи на терапията, химиопрофилактиката и диспансеризацията на паразитните болести. </t>
    </r>
    <r>
      <rPr>
        <sz val="12"/>
        <color indexed="8"/>
        <rFont val="Times New Roman"/>
        <family val="1"/>
        <charset val="204"/>
      </rPr>
      <t/>
    </r>
  </si>
  <si>
    <t>Интензивно лечение</t>
  </si>
  <si>
    <t>Гастроентерология</t>
  </si>
  <si>
    <t>Ендокринология и болести на обмяната</t>
  </si>
  <si>
    <t>Ревматология</t>
  </si>
  <si>
    <t>V година</t>
  </si>
  <si>
    <t>Обща неврология - II част</t>
  </si>
  <si>
    <t>Клинична неврология - I част</t>
  </si>
  <si>
    <t>Клинична неврология - II част</t>
  </si>
  <si>
    <t>Факултативно обучение</t>
  </si>
  <si>
    <t>Тематични курсове</t>
  </si>
  <si>
    <t>Обща неврология - I част</t>
  </si>
  <si>
    <t>Патофизиология на хемостазата;Остра сърдечна недостатъчност;Хронична сърдечна недостатъчност;Ревматизъм и ревмокардит;Митрална стеноза;Митрална инсуфициенция;Аортна стеноза;Аортна инсуфициенция;Трикуспидална стеноза;Трикуспидална инсуфициенция</t>
  </si>
  <si>
    <t>Обща микробиология</t>
  </si>
  <si>
    <t>Антимикробна химиотерапия</t>
  </si>
  <si>
    <t>Инфекция и имунитет</t>
  </si>
  <si>
    <t>Специална микробиология - част I</t>
  </si>
  <si>
    <t>Специална микробиология - част II</t>
  </si>
  <si>
    <t>Клинична микробиология</t>
  </si>
  <si>
    <t>Обща ендокринология</t>
  </si>
  <si>
    <t>Обща дерматология - анатомия, физиология, пропедевтика, диагностика, медикаментозна терапия, дерматохирургия, физиолечение</t>
  </si>
  <si>
    <t>Инфекциозни дерматози - етиология, епидемиология, диагностика и терапия</t>
  </si>
  <si>
    <t>Полово предавани болести - етиология, епидемиология, диагностика и терапия</t>
  </si>
  <si>
    <t>Дерматози с обща клинико - морфогична симптоматология - еритемни, дисхромии, хеморагични, еритемо - сквамозни, еритемо - папуло сквамози, папулозни, булозни, асептични пустолози, атрофии, склерози и хипертрофии, целулити, хиподермити, грануломатози</t>
  </si>
  <si>
    <t>Детска хирургия</t>
  </si>
  <si>
    <t>Педиатрия</t>
  </si>
  <si>
    <t xml:space="preserve">I Модул: Медицинска протозоология </t>
  </si>
  <si>
    <t xml:space="preserve">II Модул: Медицинска хелминтология </t>
  </si>
  <si>
    <t xml:space="preserve">III Модул: Медицинска зоология и арахноентомология </t>
  </si>
  <si>
    <t xml:space="preserve">IV Модул: Обща епидемиология и епидемичен процес при паразитозите. Природна огнищност. Математико-статистически методи, използвани в паразитологията </t>
  </si>
  <si>
    <t xml:space="preserve">Неинфекциозни дерматози с известна етиология - дерматози, предизвикани от фактори на околната среда;фотодерматози, фитофотодерматози, контактен дерматит, професионални дерматози, екземи, дерматози със смутена реактивност, лекарствени дерматози. Генодерматози </t>
  </si>
  <si>
    <t>IV. Ллабораторна хематология и хемостаза - 3 месеца</t>
  </si>
  <si>
    <t>V. Клинико-лабораторно изследване на урина - 4 месеца</t>
  </si>
  <si>
    <t>Детска кардиохирургия</t>
  </si>
  <si>
    <t xml:space="preserve">Реанимация и интензивна терапия при сърдечно-съдови и белодробни спешни състояния и синдроми 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</si>
  <si>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Хирургия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</si>
  <si>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 xml:space="preserve">Ушно - носно - гърлени болести </t>
    </r>
  </si>
  <si>
    <t>Модул VIII. Промоция на здравето на работното място (ПЗРМ) - 36ч. Срок на обучение - 3 месеца</t>
  </si>
  <si>
    <t>Модул VII. Оценка на работното място, оценка и управление на риска при работа - 84 ч.Срок на обучение - 7 месеца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</si>
  <si>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Трудова медицина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</si>
  <si>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Кожни и венерически болести</t>
    </r>
  </si>
  <si>
    <r>
      <t xml:space="preserve">Такса, определена от висшето училище/ВМА по реда на чл. 40, ал. 1 и ал. 2 на Наредба № 1 от 22.01.2015г.  </t>
    </r>
    <r>
      <rPr>
        <b/>
        <sz val="11"/>
        <color indexed="8"/>
        <rFont val="Calibri"/>
        <family val="2"/>
        <charset val="204"/>
      </rPr>
      <t xml:space="preserve"> 01.01.2019 евро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</si>
  <si>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Медицинска паразитология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</si>
  <si>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Педиатрия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</si>
  <si>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Пневмология и фтизиатрия</t>
    </r>
  </si>
  <si>
    <t xml:space="preserve">Структура и функция на дихателната система; Болести на въздушните пътища; Торакални тумори; Нетуберкулозни дихателни инфекции; Туберкулоза; </t>
  </si>
  <si>
    <t>Функционално изследване на дишането; Други процедури; Съвместно извършвани дейности; Лечебни методи и превантивни дейности; Основни умения;  Компетентност в други специалности; Познания за специалности свързани с белодробната медицина; Други области свързани с белодробната медицина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</si>
  <si>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Ревматология</t>
    </r>
  </si>
  <si>
    <t>Анатомия и физиология на опорно-двигателния апарат; Ревматични болести-Класификация, етиология, патогенеза; Принципи на диагностика на ревматичните болести; Основни принципи за общо и локално лечение на ревматичните болести; Възпалителни ставни заболявания; Системни заболявания на съедини-телната тъкан; Артрити, свързани с инфекции</t>
  </si>
  <si>
    <t xml:space="preserve">Семинар по остеопороза; Семинар по системен лупус; Семинар по остеоартроза </t>
  </si>
  <si>
    <t>Семинар по системни  автоинфламаторни  и редки болести; Семинар по системни васкулити; Семинар по вътреставна диагностика и лечение на ревматичните болести; Семинар за биологична лечение на ревматичните болести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</si>
  <si>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Съдова хирургия</t>
    </r>
  </si>
  <si>
    <t xml:space="preserve">Анатомия и физиология на ССС; Изследване на съдово болен; Етиопатогенеза на съдовите заболявания; Принципи на диагностика на съдовите заболявания; </t>
  </si>
  <si>
    <t>Основни принципи на лечение на съдовите заболявания; Консервативно медикаментозно лечение на съдовите заболявания; Оперативни методи за лечение на съдовите заболявания</t>
  </si>
  <si>
    <t xml:space="preserve">Етиопатогенеза на артериалните заболявания; Атеросклероза; Съдови аномалии; Възпалителни съдови заболявания; Остра артериална непроходимост на крайниците </t>
  </si>
  <si>
    <t>Остра артериална непроходимост на висцералните артерии; Артериална травма; Хронична артериална непроходимост на крайниците; Съвременни принципи на консервативното лечение на ХАНК.</t>
  </si>
  <si>
    <t xml:space="preserve">Основи на хирургията; Травматизъм.Хирургична рана; Хирургична инфекция; Хирургични заболявания на глава и шия </t>
  </si>
  <si>
    <t>Хирургични заболявания на млечни жлези; Хирургични заболявания на стомашно чревния тракт; Гнойно септична хирургия</t>
  </si>
  <si>
    <t>Етиопатогенеза на венозните и лимфните заболявания; Остра венозна непроходимост, Хронична венозна недостатъчност; Съвременни тенденции в оперативното лечение на съдовите заболявания.</t>
  </si>
  <si>
    <t>Основни съдовохирургични процедури и съдови трансплантати; Ендоваскуларна хирургия</t>
  </si>
  <si>
    <t>Постоперативни усложнения след съдово-реконструктивни интервенции; Хибридна зала.Хибридна хирургия; Наблюдение, рехабилитация и хигиенно-диетичен режим при съдов болен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</si>
  <si>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Трансфузионна хематология</t>
    </r>
  </si>
  <si>
    <t>Лекционен курс</t>
  </si>
  <si>
    <t>Консервативно лечение на  заболяванията на нос и околоносни кухини</t>
  </si>
  <si>
    <t>Анатомия на нос и околоносни кухини</t>
  </si>
  <si>
    <t>Методи на изследване на нос и околоносни кухини</t>
  </si>
  <si>
    <t>Спешни хирургични състояния; спешни коремни и урологични състояния и синдроми</t>
  </si>
  <si>
    <t>ІІІ година</t>
  </si>
  <si>
    <t>IІ година</t>
  </si>
  <si>
    <t>Клинична нефрология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</si>
  <si>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Клинична химия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</si>
  <si>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Вътрешни болести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</si>
  <si>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Неонатология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</si>
  <si>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Нервни болести</t>
    </r>
  </si>
  <si>
    <t>Рефлекси,сетивност,болка; Двигателна дейност; Координация на движенията.Малък мозък; Походка, синкинезии ,говор и техните разстройства; Краниални нерви</t>
  </si>
  <si>
    <t>Висши корови функции, когнитивни функции и техните разстройства; Ретикуларна формация и лимбична система.Нарушения на съзнанието; Анатомофизиология на мозъчното кръвообращение.Автономна нервна система.Симптоми на увреда; Диагностични методи в неврологията-неинвазивни и инвазивни; Топична диагностика и синдроми на увреда на нервната система.</t>
  </si>
  <si>
    <t>Заболявания на периферната нервна система; Възпалителни и демиелинизиращи заболявания на нервната система; Съдови заболявания на нервната система; Тумори и травми на нервната система; Епилепсия. Главоболие.</t>
  </si>
  <si>
    <t>Дегенеративни хередитарни и мускулни заболявания на нервната система; Заболявания на автономната НС. Увревдания при соматични,ендокринни, професионални заболявания; Нарушения в развитието на нервната система; Неврохирургия.Тумори и травми на нервната система; Психиатрия</t>
  </si>
  <si>
    <t>Невроофталмология; Невроотология; Ликворология; Невропсихология; Физиотерапия на неврологичните заболявания</t>
  </si>
  <si>
    <t>Спешна неврология; Съдови заболявания на нервната система; Заболявания на периферната нервна система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</si>
  <si>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Обща медицина</t>
    </r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</si>
  <si>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Неврохирургия</t>
    </r>
  </si>
  <si>
    <t>I Модул: Паразити и паразитизъм. Биология и екология на причинителите. Взаимоотношение: гостоприемник - паразит.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</si>
  <si>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Микробиология</t>
    </r>
  </si>
  <si>
    <t>Диагностични методи в торакалната хирургия - видове, показания, техника, усложнения; Топографска анатомия на гръдната стена, ГДП, артериалните и венозните съдове, белодробните хилуси, медиастинума и медиастиналните структури.</t>
  </si>
  <si>
    <t>Техника на лобектомия, билобектомия, сегментектомия, полисегментектомия, пулмонектомия, атипични белодробни резекции; Интраоперативни усложнения; Следоперативни усложнения.</t>
  </si>
  <si>
    <t>Гръдни, комбинирани и съчетани травми; ВАТС, торакотомия - показания.</t>
  </si>
  <si>
    <t>Доброкачествени и злокачествени тумори на гръдната стена, белия дроб и медиастинума; Първични и метастатични тумори; Ехинокок на белия дроб.</t>
  </si>
  <si>
    <t>Белодробен абсцес и гангрена, бронхиектазна болест, белодробни микози, остър и хроничен емпием на плеврата, белодробна туберкулоза, остри медиастинити.</t>
  </si>
  <si>
    <t>Травми, изгаряния, доброкачествени и злокачествени тумори на хранопровода; Ахалазия.</t>
  </si>
  <si>
    <t>IІI година</t>
  </si>
  <si>
    <t>Обучение по бронхология.</t>
  </si>
  <si>
    <t>Торакална онкология.</t>
  </si>
  <si>
    <t>Сърдечна хирургия.</t>
  </si>
  <si>
    <t>Хранопроводна гръдна хирургия.</t>
  </si>
  <si>
    <t>Детска гръдна хирургия.</t>
  </si>
  <si>
    <t>Съдова хирургия.</t>
  </si>
  <si>
    <t>Основи на хирургията; Травматизъм. Хирургична рана; Хирургична инфекция; Хирургични заболявания на глава и шия.</t>
  </si>
  <si>
    <t>Хирургични заболявания на млечни жлези; Хирургични заболявания на стомашно-чревния тракт; Гнойно-септична хирургия.</t>
  </si>
  <si>
    <t>Ортопедия и травматология.</t>
  </si>
  <si>
    <t>Урология.</t>
  </si>
  <si>
    <t>Пластично-възстановителна хирургия.</t>
  </si>
  <si>
    <t>Детска хирургия.</t>
  </si>
  <si>
    <t>Хирургични заболявания на черен дроб, жлъчна система, панкреас и далак; Остър хирургичен корем.</t>
  </si>
  <si>
    <r>
      <t xml:space="preserve">Такса, определена от висшето училище/ВМА по реда на чл. 40, ал. 1 и ал. 2 на Наредба № 1 от 22.01.2015г.   </t>
    </r>
    <r>
      <rPr>
        <b/>
        <sz val="11"/>
        <color indexed="8"/>
        <rFont val="Calibri"/>
        <family val="2"/>
        <charset val="204"/>
      </rPr>
      <t>27.07.2019</t>
    </r>
  </si>
  <si>
    <t>Модул ІІ. Анатомия, физиология и патофизиология</t>
  </si>
  <si>
    <r>
      <t>Модул І</t>
    </r>
    <r>
      <rPr>
        <i/>
        <sz val="11"/>
        <color indexed="8"/>
        <rFont val="Calibri"/>
        <family val="2"/>
        <charset val="204"/>
      </rPr>
      <t xml:space="preserve">. </t>
    </r>
    <r>
      <rPr>
        <sz val="11"/>
        <color indexed="8"/>
        <rFont val="Calibri"/>
        <family val="2"/>
        <charset val="204"/>
      </rPr>
      <t>Организация на работата и комуникации в операционния блок и реанимационни звена</t>
    </r>
  </si>
  <si>
    <r>
      <t xml:space="preserve">Клинична специалност - </t>
    </r>
    <r>
      <rPr>
        <b/>
        <sz val="11"/>
        <color indexed="8"/>
        <rFont val="Calibri"/>
        <family val="2"/>
        <charset val="204"/>
      </rPr>
      <t>Гастроентерология</t>
    </r>
  </si>
  <si>
    <t>Функционални и органични заболявания на хранопровода.Остри и. и хроничени гастрити. Язвена болест.</t>
  </si>
  <si>
    <t>Лечение на язвената болест и усложнения.Кръвоизливи от стомашно-чревния тракт. Рак на стомаха. Преканцерози.</t>
  </si>
  <si>
    <t>Функционални изследвания на тънкото черво.Синдром на малабсорбция.Остри и хронични ентероколити. Глутенова ентеропатия.</t>
  </si>
  <si>
    <t>Функционални изследвания на дебелото черво.Улцерозен колит. Болест на Крон.Рак на червата.</t>
  </si>
  <si>
    <t>Функционални изследвания на черния дроб.Хронични хепатити.Чернодробна цироза – клиника, диагноза</t>
  </si>
  <si>
    <t>Чернодробна цироза – лечение; Усложнения на чернодробната цироза – кръвоизливи, енцефалопатия,асцитперитонит, пъпна херния .Първична билиарна цироза.  Хемохроматоза. Болест на Уилсон – Коновалов.Рак на черния дроб – първичен и метастатичен.</t>
  </si>
  <si>
    <t>Холелитиаза. Холецистити и холангити.Функционални изследвания на панкреаса.</t>
  </si>
  <si>
    <t>Остри панкреатити.Хронични панкреатити.Рак на панкреаса . Преканцерози.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</si>
  <si>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Гръдна хирургия</t>
    </r>
  </si>
  <si>
    <t>/Съгласно Наредба за изменение и допълнение на Наредба № 1 от 22.01.2015г., в сила от 27.07.2019г ./</t>
  </si>
  <si>
    <t>Обща епидемиология и епидемиологична статистика</t>
  </si>
  <si>
    <t>Имунопрофилактика. Дезинфекция и стерилизация. Дезинсекция. Дератизация.</t>
  </si>
  <si>
    <t>Епидемиология на чревните инфекции</t>
  </si>
  <si>
    <t>Епидемиология на инфекциите на дихателните пътища. Епидемиология на трансмисивните (кръвни) инфекции</t>
  </si>
  <si>
    <t>Епидемиология на инфекциите на външните покривки. Болести, причинени от приони. Хигиенни дисциплини</t>
  </si>
  <si>
    <t xml:space="preserve">Модул 3. Епидемиология на вътреболнични инфекции </t>
  </si>
  <si>
    <t>Модул 4. Теоретична подготовка по др.дисциплини</t>
  </si>
  <si>
    <t>Анатомия и физиология на сърдечно-съдовата система; Епидемиология на сърдечно-съдовите заболявания; Профилактика на сърдечно-съдовите заболявания;Патогенеза на атеросклерозата;Физикални и неинвазивни методи за диагноза в кардиологията;Приложение на КТ и ЯМР в кардиологията</t>
  </si>
  <si>
    <t xml:space="preserve">Вродени сърдечни малформации. </t>
  </si>
  <si>
    <t>Заболявания на миокарда;Заболявания на перикарда;Тумори на сърцето и перикарда.</t>
  </si>
  <si>
    <t>Надкамерни тахикардия; Камерни  тахикардии;Диференциална диагноза на надкамерни и камерни тахикардии.</t>
  </si>
  <si>
    <r>
      <t xml:space="preserve">III Модул: Диагностика на паразитозите. Морфологични, имунологични, молекулярно-биологични и санитарно-паразитологични методи. </t>
    </r>
    <r>
      <rPr>
        <sz val="12"/>
        <color indexed="8"/>
        <rFont val="Times New Roman"/>
        <family val="1"/>
        <charset val="204"/>
      </rPr>
      <t/>
    </r>
  </si>
  <si>
    <t xml:space="preserve">I Модул. Организация, принципи и методи на епидемиологичния надзор и контрол на местните и внасяни паразитози в Р.България. </t>
  </si>
  <si>
    <t xml:space="preserve">Микробиологични аспекти и микробиологична диагностика на пациенти с имунен дефицит; Санитарна микробиология; Паразитология; Вирусология; Епидемиология; Инфекциозни болести </t>
  </si>
  <si>
    <t>V.Възпалителни и паразитни заболявания на ЦНС. Аномалии</t>
  </si>
  <si>
    <t xml:space="preserve">Хирургично лечение </t>
  </si>
  <si>
    <t>Модул ІV. Раздел 5. Мускуло-скелетна образна диагностика.</t>
  </si>
  <si>
    <t xml:space="preserve">   Възпалителни заболявания на ЦНС</t>
  </si>
  <si>
    <t xml:space="preserve">   Паразитни заболявания на ЦНС</t>
  </si>
  <si>
    <t xml:space="preserve">   Аномалии в развитието на ЦНС</t>
  </si>
  <si>
    <t xml:space="preserve"> </t>
  </si>
  <si>
    <t>Травматични увреди на таза и долния крайник;Ампутации и протезиране - принципни положения;Физикална терапия и рехабилитация при заболявания на ОДА;Остеопатии и артропатии при метаболитни и ендокринни заболявания;</t>
  </si>
  <si>
    <t>Сколиози и други деформации на гръбначния стълб и гръдния кош; Трудово-лекарска експертиза при заболяванията на ОДА</t>
  </si>
  <si>
    <r>
      <rPr>
        <b/>
        <sz val="11"/>
        <color indexed="8"/>
        <rFont val="Calibri"/>
        <family val="2"/>
        <charset val="204"/>
      </rPr>
      <t>IV.</t>
    </r>
    <r>
      <rPr>
        <sz val="11"/>
        <color indexed="8"/>
        <rFont val="Calibri"/>
        <family val="2"/>
        <charset val="204"/>
      </rPr>
      <t>Травматични увреждания на горния крайник;Родови травми;Тумори и тумороподобни заболявания на ОДА;Травматични увреждания на гръбначния стълб и гръдната стена</t>
    </r>
  </si>
  <si>
    <r>
      <rPr>
        <b/>
        <sz val="11"/>
        <color indexed="8"/>
        <rFont val="Calibri"/>
        <family val="2"/>
        <charset val="204"/>
      </rPr>
      <t xml:space="preserve">I. Въведение в ортопедията и травматологията. </t>
    </r>
    <r>
      <rPr>
        <sz val="11"/>
        <color indexed="8"/>
        <rFont val="Calibri"/>
        <family val="2"/>
        <charset val="204"/>
      </rPr>
      <t>История на ортопедията и травматологията; Класификация на заболяванията и травмите на ОДА; Организация, обзавеждане на стационара,хирургически инструментариум и апаратура в областта на ортопедията и травматологията; Основни методи за изследване и лечение в ортопедията и травматологията; Общи принципи при трансплантация на тъкани; Анатомия, хистология, физиология и биохимия на костната, хрущялната, мускулната, фиброзната и нервната тъкан</t>
    </r>
  </si>
  <si>
    <r>
      <rPr>
        <b/>
        <sz val="11"/>
        <color indexed="8"/>
        <rFont val="Calibri"/>
        <family val="2"/>
        <charset val="204"/>
      </rPr>
      <t>II.</t>
    </r>
    <r>
      <rPr>
        <sz val="11"/>
        <color indexed="8"/>
        <rFont val="Calibri"/>
        <family val="2"/>
        <charset val="204"/>
      </rPr>
      <t xml:space="preserve"> Хирургическа анатомия на ОДА;Травматични увреждания на ОДА – обща част;Травматични увреждания на ОДА – обща част;Вродени аномалии на ОДА и конгенитално обусловени смущения в развитието;Неврогенно обусловени заболявания на ОДА</t>
    </r>
  </si>
  <si>
    <r>
      <rPr>
        <b/>
        <sz val="11"/>
        <color indexed="8"/>
        <rFont val="Calibri"/>
        <family val="2"/>
        <charset val="204"/>
      </rPr>
      <t>III.</t>
    </r>
    <r>
      <rPr>
        <sz val="11"/>
        <color indexed="8"/>
        <rFont val="Calibri"/>
        <family val="2"/>
        <charset val="204"/>
      </rPr>
      <t xml:space="preserve"> Възпалителни заболявания на ОДА;Дегенеративни заболявания на ОДА;Статични аномалии и деформации;Заболявания на кожата, подкожието,  фасциите, мускулите и сухожилията;Асептични некрози</t>
    </r>
  </si>
  <si>
    <r>
      <rPr>
        <b/>
        <sz val="11"/>
        <color indexed="8"/>
        <rFont val="Calibri"/>
        <family val="2"/>
        <charset val="204"/>
      </rPr>
      <t xml:space="preserve">Неонатология 1-ви модул: </t>
    </r>
    <r>
      <rPr>
        <sz val="11"/>
        <color indexed="8"/>
        <rFont val="Calibri"/>
        <family val="2"/>
        <charset val="204"/>
      </rPr>
      <t>История на неонатологията. Дефиниции и законова база;Организация на неонатологичната помощ. Качество на грижите в NICU. Морално етични проблеми; Перинатална физиология: плацента, амниотична течност. Патология на плацентата и плодните придатъци; Заболявания на бременната и влиянието им върху новороденото; Влияние на медикаменти приемани от майката върху плода. Акушерска анестезия и влиянието и върху плода; Първична реанимация на новороденото; Клиничен преглед на новороденото: анамнеза и обективно изследване; Адаптационен синдром; Физиологични особености и специфична патология при децата с ниска телесна маса; Ентерално и парентерално хранене; Медицински стандарт по неонатология.</t>
    </r>
  </si>
  <si>
    <r>
      <rPr>
        <b/>
        <sz val="11"/>
        <color indexed="8"/>
        <rFont val="Calibri"/>
        <family val="2"/>
        <charset val="204"/>
      </rPr>
      <t xml:space="preserve">Неонатология 2-ри модул: </t>
    </r>
    <r>
      <rPr>
        <sz val="11"/>
        <color indexed="8"/>
        <rFont val="Calibri"/>
        <family val="2"/>
        <charset val="204"/>
      </rPr>
      <t>Физиология и патология на дишането. Контрол; Аномалии на дихателната система; Хиалинно-мембранна болест; Белодробни ателектази, бел. кръвоизлив; Извъналвеоларни газови колекции; Хронични белодробни заболявания; Апаратна вентирлация при новороденото; Критични сърдечни пороци при новороденото</t>
    </r>
  </si>
  <si>
    <r>
      <rPr>
        <b/>
        <sz val="11"/>
        <color indexed="8"/>
        <rFont val="Calibri"/>
        <family val="2"/>
        <charset val="204"/>
      </rPr>
      <t xml:space="preserve">Неонатология – 3 ти модул: </t>
    </r>
    <r>
      <rPr>
        <sz val="11"/>
        <color indexed="8"/>
        <rFont val="Calibri"/>
        <family val="2"/>
        <charset val="204"/>
      </rPr>
      <t>Неврологичен статус; Гърчов синдром в неонаталния период; Перинатална асфиксия: ХИЕ; Интравентрикуларни кръвоизливи; Функционална диагностика на ЦНС; Метаболитни синдроми с церебрална симптоматика; Аномалии на ЦНС; Късно проследяване на психомоторното развитие</t>
    </r>
  </si>
  <si>
    <r>
      <rPr>
        <b/>
        <sz val="11"/>
        <color indexed="8"/>
        <rFont val="Calibri"/>
        <family val="2"/>
        <charset val="204"/>
      </rPr>
      <t xml:space="preserve">Неонатология – 4 ти модул: </t>
    </r>
    <r>
      <rPr>
        <sz val="11"/>
        <color indexed="8"/>
        <rFont val="Calibri"/>
        <family val="2"/>
        <charset val="204"/>
      </rPr>
      <t>Имунология в неонаталния периодИнфекциозна патология в неонаталния периодЕлектролитни и метаболитни проблемиГенетични заболяванияХематологични проблеми у новороденотоХипербилирубинемия у новороденото</t>
    </r>
  </si>
  <si>
    <r>
      <t xml:space="preserve">Такса, определена от висшето училище/ВМА по реда на чл. 40, ал. 1 и ал. 2 на Наредба № 1 от 22.01.2015г.   </t>
    </r>
    <r>
      <rPr>
        <b/>
        <sz val="11"/>
        <color indexed="8"/>
        <rFont val="Calibri"/>
        <family val="2"/>
        <charset val="204"/>
      </rPr>
      <t>27.07.2019 евро</t>
    </r>
  </si>
  <si>
    <t>І МОДУЛ - Устройство,хигиена и организация на работата в опер.блок</t>
  </si>
  <si>
    <t>ІІ МОДУЛ - Операционната сестра - законова рамка на длъжността и специфични дейности</t>
  </si>
  <si>
    <t xml:space="preserve">ІІІ МОДУЛ - Хирургични технологии </t>
  </si>
  <si>
    <t>ІV МОДУЛ - Анестезиология</t>
  </si>
  <si>
    <t>V. МОДУЛ - Хирургични техники</t>
  </si>
  <si>
    <r>
      <rPr>
        <b/>
        <sz val="11"/>
        <color indexed="8"/>
        <rFont val="Calibri"/>
        <family val="2"/>
        <charset val="204"/>
      </rPr>
      <t xml:space="preserve">Модул I. </t>
    </r>
    <r>
      <rPr>
        <sz val="11"/>
        <color indexed="8"/>
        <rFont val="Calibri"/>
        <family val="2"/>
        <charset val="204"/>
      </rPr>
      <t xml:space="preserve">Анатомия, физиология и основни методи за изследване;                                                                                             </t>
    </r>
  </si>
  <si>
    <r>
      <rPr>
        <b/>
        <sz val="11"/>
        <color indexed="8"/>
        <rFont val="Calibri"/>
        <family val="2"/>
        <charset val="204"/>
      </rPr>
      <t xml:space="preserve">Модул III. </t>
    </r>
    <r>
      <rPr>
        <sz val="11"/>
        <color indexed="8"/>
        <rFont val="Calibri"/>
        <family val="2"/>
        <charset val="204"/>
      </rPr>
      <t xml:space="preserve">Заболявания на склерата, роговицата и увеята. Очна операционна.                                                                       </t>
    </r>
    <r>
      <rPr>
        <b/>
        <sz val="11"/>
        <color indexed="8"/>
        <rFont val="Calibri"/>
        <family val="2"/>
        <charset val="204"/>
      </rPr>
      <t xml:space="preserve"> </t>
    </r>
  </si>
  <si>
    <r>
      <rPr>
        <b/>
        <sz val="11"/>
        <color indexed="8"/>
        <rFont val="Calibri"/>
        <family val="2"/>
        <charset val="204"/>
      </rPr>
      <t>Модул V.</t>
    </r>
    <r>
      <rPr>
        <sz val="11"/>
        <color indexed="8"/>
        <rFont val="Calibri"/>
        <family val="2"/>
        <charset val="204"/>
      </rPr>
      <t xml:space="preserve"> Заболявания на ретината и зрителния нерв. Централна част на зрителния анализатор. Патология на зеницата. Детско зрение.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  <charset val="204"/>
      </rPr>
      <t/>
    </r>
  </si>
  <si>
    <r>
      <rPr>
        <b/>
        <sz val="11"/>
        <color indexed="8"/>
        <rFont val="Calibri"/>
        <family val="2"/>
        <charset val="204"/>
      </rPr>
      <t xml:space="preserve">Модул VII. </t>
    </r>
    <r>
      <rPr>
        <sz val="11"/>
        <color indexed="8"/>
        <rFont val="Calibri"/>
        <family val="2"/>
        <charset val="204"/>
      </rPr>
      <t xml:space="preserve">Очна онкология. Епидемиология. Проблеми на слепотата.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  <charset val="204"/>
      </rPr>
      <t xml:space="preserve"> </t>
    </r>
  </si>
  <si>
    <r>
      <rPr>
        <b/>
        <sz val="11"/>
        <color indexed="8"/>
        <rFont val="Calibri"/>
        <family val="2"/>
        <charset val="204"/>
      </rPr>
      <t>Модул VIII.</t>
    </r>
    <r>
      <rPr>
        <sz val="11"/>
        <color indexed="8"/>
        <rFont val="Calibri"/>
        <family val="2"/>
        <charset val="204"/>
      </rPr>
      <t xml:space="preserve"> Подготовка за самостоятелна работа като офталмолог: Под наблюдение на специалист извършване на самостоятелен преглед, поставяне на диагноза, определяне на лечение, участие в оперативни интервенции като първи оператор или асистент и др. </t>
    </r>
  </si>
  <si>
    <r>
      <rPr>
        <b/>
        <sz val="11"/>
        <color indexed="8"/>
        <rFont val="Calibri"/>
        <family val="2"/>
        <charset val="204"/>
      </rPr>
      <t>Модул VI.</t>
    </r>
    <r>
      <rPr>
        <sz val="11"/>
        <color indexed="8"/>
        <rFont val="Calibri"/>
        <family val="2"/>
        <charset val="204"/>
      </rPr>
      <t xml:space="preserve"> Травми на окото и придатъците. Детска офталмология.Професионални заболявания. Трудова лекарска експертиза. </t>
    </r>
  </si>
  <si>
    <r>
      <rPr>
        <b/>
        <sz val="11"/>
        <color indexed="8"/>
        <rFont val="Calibri"/>
        <family val="2"/>
        <charset val="204"/>
      </rPr>
      <t xml:space="preserve">Модул IV. </t>
    </r>
    <r>
      <rPr>
        <sz val="11"/>
        <color indexed="8"/>
        <rFont val="Calibri"/>
        <family val="2"/>
        <charset val="204"/>
      </rPr>
      <t xml:space="preserve">Болести на лещата и стъкловидното тяло. Глаукома. Лазерни операции. </t>
    </r>
  </si>
  <si>
    <r>
      <rPr>
        <b/>
        <sz val="11"/>
        <color indexed="8"/>
        <rFont val="Calibri"/>
        <family val="2"/>
        <charset val="204"/>
      </rPr>
      <t>Модул II.</t>
    </r>
    <r>
      <rPr>
        <sz val="11"/>
        <color indexed="8"/>
        <rFont val="Calibri"/>
        <family val="2"/>
        <charset val="204"/>
      </rPr>
      <t xml:space="preserve"> Заболявания на очни придатъци. Специални методи за изследване</t>
    </r>
  </si>
  <si>
    <t>Пулмология и респираторна алергия; Кардиология; Ревматология</t>
  </si>
  <si>
    <t>Нефрология; Гастроентерология; Спешна педиатрия; Хематология и онкология; Неврология</t>
  </si>
  <si>
    <t>Социална педиатрия, Хранене, профилактика ; Очни болести; УНГ болести; Медицинска генетика</t>
  </si>
  <si>
    <t>Клинична лаборатория; Кожни болести; Инфекциозни болести; Ендокринология – диабет и обмяна на веществата; Неонатология; Детска хирургия</t>
  </si>
  <si>
    <t xml:space="preserve">ПЛАН-СПРАВКА </t>
  </si>
  <si>
    <t xml:space="preserve">Модул І. Раздел 1.Основи на образната диагностика.                                                        </t>
  </si>
  <si>
    <t xml:space="preserve">Модул ІІ. Раздел 3. Образна диагностика на сърдечно съдова с-ма.                                </t>
  </si>
  <si>
    <t xml:space="preserve">Модул ІІІ. Раздел 4. Гастроинтестинална и чернодробна образна диагностика.                        </t>
  </si>
  <si>
    <t>Модул ІІ. Раздел 2. Образна диагностика на торакса.</t>
  </si>
  <si>
    <t>Модул ІV. раздел 5. Мускуло-скелетна образна диагностика.</t>
  </si>
  <si>
    <t xml:space="preserve">Модул ІV. Раздел 6. Урорентгенология.                                                                                 </t>
  </si>
  <si>
    <t>Модул ІV. Раздел 7. Неврорентгенология.</t>
  </si>
  <si>
    <t xml:space="preserve">Модул V. Раздел 8. Образна диагностика на млечна жлеза. Образна диагностика в акушерство и гинекология.                                                                                                              </t>
  </si>
  <si>
    <t xml:space="preserve">Модул VI. Раздел 9. Педиатрична образна диагностика.                                                      </t>
  </si>
  <si>
    <t>Модул VII. Раздел 10. Спешна образна диагностика.</t>
  </si>
  <si>
    <t>Туберкулоза; Белодробни съдови болести; Професионални и причинени от околната среда белодробни болести; Дифузни интерстициални болести; Ятрогенни болести; Остро увреждане.Дихателна недостатъчност; Болести на плеврата; Болести на гръдната стена, респираторните мускули и диафрагмата; Медиастинални болести /без тумори/; Белодробни прояви на системни/извънбелодробни болести; Наследствени болести и нарушения в развитието; Дихателни болести и бременност.Алергични болести /Ig E медиирани; Еозинофилни болести; Болести причинени от нарушения в съня; Имунодефицитни състояния; Редки белодробни болести; Симптоми и прояви на белодробните болести</t>
  </si>
  <si>
    <t>Вътрешни болести в т.ч.:Кардиология;Гастроентерология;Клинична хематология;Ревматология;Анестезиология и интензивно лечение;НефрологияЕндокринология и болести на обмяната;</t>
  </si>
  <si>
    <t>Разстройства във възприятията и сензорния синтез, мисленето, интелекта, паметта, емоциите; Воля и влечения – разстройства; Съзнание - разстройства; Внимание - разстройства</t>
  </si>
  <si>
    <t>Класификация на болестите; Епидемиология и генетика на ПЗ; Рецидивиращо депресивно разстройство; Биполярно афективно разстройство; Шизофрения – етиопатогенеза, клинични форми, лечение; Шизофрения – хебефренна шизофрения и проста шизофрения; Шизофрения – параноидна и кататонна шизофрения</t>
  </si>
  <si>
    <t>Зависимост и вредна употреба на алкохол. Алкохолни психози; Психични разстройства вследствие употреба на опиоиди; Психични разстройства вследствие употреба на канабиоиди, психостимуланти и кокаин; Психични разстройства вследствие употребата на седативни и сънотворни средства; Епилепсия и коморбидност; Психоорганични състояния. Деменции; Биологична терапия.</t>
  </si>
  <si>
    <t>Емоционални и поведенчески разстройства у деца; Фобийно тревожно разстройство, паническо и генерализирано тревожно разстройство; Обсесивно – компулсивно разстройство; Реакции на тежък стрес и разстройства в адаптацията; Дисоциативно /конверзионно/ разстройство; Личностови разстройства; Психологична терапия;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</si>
  <si>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Психиатрия</t>
    </r>
  </si>
  <si>
    <t>Остеоартроза; Артропатии, причинени от микро-кристали; Мекотъканен ревматизъм; Заболявания на костите; Туморни заболявания на ОДА и паранеобластни синдроми; Физиотерапия и рехабилитация при ревматично болните; Показания за хирургично лечение;  Медицински стандарт по ревматология за Р България, изисквания на НЗОК за дейности по ревматология.Диспансеризация на пациенти с ревматологични заболявания-качество и дейности; Указания на европейската лига по ревматология за диагностика и лечение на ревматичните болести;  Експертиза на временната нетрудоспособност;  Обучение на медицинските специалисти и създаване на екип при лечението на ревматично-болните</t>
  </si>
  <si>
    <t>Промоция на доброволно , безвъзмездно кръводаряване; Организация , планиране и информационно осигуряване; Организация на кръвопреливането; Система за качество в трансфузионната практика; Вземане на кръв и кръвни съставки; Преработка на кръв; Съхранение и дистрибуция на кръвни съставки</t>
  </si>
  <si>
    <t>Хемопоеза;Общи аспекти на лабораторната практика;Специализирани лабораторни изследвания на кръвта;Хемостаза;Имунохематология</t>
  </si>
  <si>
    <t xml:space="preserve">Имунохематология;Лечение с кръвни продукти ;Реакции и усложнения след приложение на кръвни продукти . Алтернативи на трансфузионната терапия </t>
  </si>
  <si>
    <t xml:space="preserve">   Химични агенти – 112 часа</t>
  </si>
  <si>
    <t xml:space="preserve">   Биологични агенти - 8 ч.</t>
  </si>
  <si>
    <t>Анатомия на слухов и вестибуларен анализатор; Физиология на слухов и вестибуларен анализатор</t>
  </si>
  <si>
    <t>Диагностика на заболяванията на слухов и вестибуларен анализатор Част 1; Диагностика на заболяванията на слухов и вестибуларен анализатор Част 2</t>
  </si>
  <si>
    <t>Физиология на нос и околоносни кухини; Патофизиология на нос и околоносни кухини</t>
  </si>
  <si>
    <t>Диагностика на заболяванията на нос и околоносни кухини - Част 1; Диагностика на заболяванията на нос и околоносни кухини - Част 2</t>
  </si>
  <si>
    <t>Физиология на фаринкс и тонзили; Патофизиология на фаринкс и тонзили</t>
  </si>
  <si>
    <t>Диагностика на заболяванията на фаринкс и тонзили; Лечение на заболяванията на фаринкс и тонзили</t>
  </si>
  <si>
    <t xml:space="preserve">Физиология на ларинкс и шия; Патофизиология на ларинкс и шия; Методи на изследване  ларинкс и шия </t>
  </si>
  <si>
    <t>Диагностика на заболяванията на ларинкс и шия – Част 1; Диагностика на заболяванията на ларинкс и шия – Част 2</t>
  </si>
  <si>
    <t>Консервативно лечение на заболяванията на ларинкс и шия  Част 1; Консервативно лечение на заболяванията на ларинкс и шия  Част 2</t>
  </si>
  <si>
    <t>Оперативно лечение на заболяванията на ларинкс и шия  Част 1; Оперативно лечение на заболяванията на ларинкс и шия  Част 2</t>
  </si>
  <si>
    <t>Физиология на трахея, бронхи и хранопровод; Патофизиология на трахея, бронхи и хранопровод; Методи на изследване на трахея, бронхи и хранопровод</t>
  </si>
  <si>
    <t>Диагностика на заболяванията на трахея, бронхи и хранопровод; Лечение на заболяванията на трахея, бронхи и хранопровод</t>
  </si>
  <si>
    <t>Описателна и топографска анатомия на ретроперитониалното пространство, бъбрека, надбъбрека, уретера, пикочния мехур, перинеалното пространство, простатната жлеза, мъжката и женската уретра, половия член, скротума и неговото съдържимо, семенните мехурчета и семепроводите, коремната кухина и диафрагмата; Физиология на бъбреците, пикочоотделянето, пикочния мехур, алкално-киселинното равновесие, водно-солевия баланс, тестисите, простатната жлеза и семенните мехурчета, ендокринна регулация; Физиология на ерекцията</t>
  </si>
  <si>
    <t>Урологична анамнеза; Семиотика на урологичните заболявания; Физикално изследване в урологията; Общо изследване на урината; Простатен секрет; Уретрален секрет; Еякулат; Функционални бъбречни проби; Микробиологични изследвания в урологията.Ехография и доплер-ехография; Обзорна и венозна урографии; Образни изследвания на кръвоносните съдове; Уретрография; Деферентно-везикулография и кавернозография; Лимфография; Компютърна аксиална томография; Ядрено-магнитен резонанс.Изотопна нефрограма; Гамакамерна сцинтиграфия на бъбреци, тестиси, кости; Катетеризация на уретрата; Уретроцистоскопия; Катетеризация на уретерите (стендиране); Уретерореноскопия; Биопсии – бъбрек, пикочен мехур, простатна жлеза, тестиси; Уродинамика- урофлоуметрия, цистотонометрия.</t>
  </si>
  <si>
    <t>Общо учение за уроинфекциите; Уросепсис; Пиелонефрит; Усложнения на пиелонефрита; Уретрити; Простатит; Везикулит.Възпалителни заболявания на пениса; Възпалителни заболявания на скротума и неговото съдържимо.Урогенитална туберкулоза; Паразитни заболявания на отделителната и половата системи; Нозокомиални инфекции.</t>
  </si>
  <si>
    <t>Ембрионално развитие на: уропоетичния тракт, мъжката полова система; Вродени аномалии на: бъбрека, бъбречното легенче, бъбречните съдове, уретера, уретрата, пикочния мехур, пениса, тестисите, волфовия и мюлеровия канали, надбъбрека; Интерсексуалитет; Хидронефрози; Хидроуретер; Везикоуретерален рефлукс; Лазерна терапия при кондиломи и карциноми на пениса; Обрязвания на препуциума; Операции при: хипоспадия, еписпадия, уретрални фистули, стриктула на уретрата, нараняване на пениса и уретрата, тумори на пениса и уретрата, индурацио пенис пластика, удължаване на пениса.Поставяне на пенис протези; Операции при: тумори на скротума, криптохизъм, карцином на простатната жлеза, тумори на тестиса, хидроцеле, варикоцеле; Операции: сперматоцеле, епидидима и дуктус деференс /кистектомия, епидидимектомия, деферентоепидидимо анастомоза/, при мъже, при жени /фалопластика, уретропластика/</t>
  </si>
  <si>
    <t>Достъпи до уретера; Урeтеротомии; Пластично-реконструктивни операции върху уретера; Уретеролиза и операции при ретроперитониална фиброза; Реимплантации на уретера в пикочния мехур; Уретероилео- и уретеросигмостомии; Уретерокутанеостомии; Лапароскопски операции върху уретера; Трансуретрална резекция на пикочния мехур; Лазерна терапия при болести на пикочния мехур; Пункция на пикочния мехур /цистофикс/; Супрапубична цистостомия. Дивертикулотомия и девертикулектомия; Операции при: склероза на пикочния мехур, нараняване на пикочния мехур, везикоуретерален рефлукс, везиковагинални и везикоректални фистули, инконтиненция на урината; Резекция на пикочния мехур; Цистектомия /лапароскопска цистектомия/; Деривации на урината; Трансвезикална, ретропубична, перинеална простатектомия; Радикална простатектомия с лимфаденектомия; Трансуретрална резекция и аблация на простатната жлеза; Лапароскопска простатектомия.Описателна и топографска анатомия на: ретроперитониалното пространство, бъбрека, надбъбрека, уретера, пикочния мехур, перинеалното пространство, простатната жлеза, мъжката и женската уретра, половия член, скротума и неговото съдържимо, семенните мехурчета и семепроводите, коремната кухина и диафрагмата.Физиология на: бъбреците,, пикочоотделянето, тестисите,  простатната жлеза и семенните мехурчета, ерекцията. Физиология и патофизиология на: алкално-киселинното равновесие,  водно-солевия баланс.</t>
  </si>
  <si>
    <t>Хирургични заболявания на глава и шия.Хирургични заболявания на млечни жлези; Гръдна хирургия; Кардиохирургия.Коремна стена; Хирургични заболявания на стомашно чревния тракт.</t>
  </si>
  <si>
    <t>Хирургични заболявания на черен дроб, жлъчна система, панкреас и далак; Остър хирургичен корем.Детска хирургия.Съдова, военна, пластично-възстановителна хирургия.Урология.Ортопедия и Травматология</t>
  </si>
  <si>
    <r>
      <t xml:space="preserve">Клинична специалност </t>
    </r>
    <r>
      <rPr>
        <b/>
        <sz val="10"/>
        <color indexed="8"/>
        <rFont val="Calibri"/>
        <family val="2"/>
        <charset val="204"/>
      </rPr>
      <t>Кардиология</t>
    </r>
  </si>
  <si>
    <r>
      <t xml:space="preserve">Такса, определена от висшето училище/ВМА по реда на чл. 40, ал. 1 и ал. 2 на Наредба № 1 от 22.01.2015г.   </t>
    </r>
    <r>
      <rPr>
        <b/>
        <sz val="10"/>
        <color indexed="8"/>
        <rFont val="Calibri"/>
        <family val="2"/>
        <charset val="204"/>
      </rPr>
      <t>27.07.2019</t>
    </r>
  </si>
  <si>
    <t>Клинична специалност Детска нефрология</t>
  </si>
  <si>
    <t>Пулмология и респираторна алергия</t>
  </si>
  <si>
    <t>Кардиология и Ревматология</t>
  </si>
  <si>
    <t>Ендокринология – диабет и обмяна на веществата</t>
  </si>
  <si>
    <t>Неврология</t>
  </si>
  <si>
    <t>Онко-хематология</t>
  </si>
  <si>
    <t>Неонатология</t>
  </si>
  <si>
    <t>Спешни състояния  и интензивно лечение</t>
  </si>
  <si>
    <t>Анатомия , физиология и патофизиология на отд.с-ма и бъбречната функция в детска възраст</t>
  </si>
  <si>
    <t>Вродени аномалии на отделителна система и ИПП</t>
  </si>
  <si>
    <t>Гломерулонефрити</t>
  </si>
  <si>
    <t>Тубулопатии</t>
  </si>
  <si>
    <t>Остро бъбречо увреждане</t>
  </si>
  <si>
    <t>Хронично бъбречно заболяване</t>
  </si>
  <si>
    <t>Курс в Слиника по Детска Нефрлогия СБАЛДБ София</t>
  </si>
  <si>
    <t>Специализиран курс 4 мес</t>
  </si>
  <si>
    <t>Курс в Детски диализен център СБАЛД София</t>
  </si>
  <si>
    <t>СПециализиран курс 4 мес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</si>
  <si>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Спешна медицинска помощ</t>
    </r>
  </si>
  <si>
    <t xml:space="preserve">Модул 1. Общи принципи на реанимацията и интензивното лечение при спешни състояния </t>
  </si>
  <si>
    <t xml:space="preserve">Модул 2. Реанимация и интензивна терапия при сърдечно-съдови и белодробни спешни състояния и синдроми </t>
  </si>
  <si>
    <t>Модул 3. Спешни хирургични и урологични състояния и синдроми. Травми на коремната кухина и нейните органи. Изгаряния и измръзвания.</t>
  </si>
  <si>
    <t>Модул 4. Спешни състояния в ортопедията и травматологията. Травми на сухожилия, съдове и периферни нерви. Съчетани травми .</t>
  </si>
  <si>
    <t>Модул 5. Спешна неврология и неврохирургия. Лицеви травми, спешни ушно-носно-гърлени и очни състояния.</t>
  </si>
  <si>
    <t>Модул 6. Спешни акушеро-гинекологични състояния. Спешна педиатрия</t>
  </si>
  <si>
    <t>Модул 7. Метаболитни нарушения и алергични заболявания, изискващи оказване на спешна медицинска помощ. Спешна ендокринология. Интоксикации. Критични инфекциозни състояния</t>
  </si>
  <si>
    <t>Модул 8. Остри разстройства на личността. Активни психотични състояния и депресии. Организация и принципи на оказване на спешна медицинска помощ при бедствени ситуации. Съдебно-медицински експертизи. Правна уредба на спешната помощ</t>
  </si>
  <si>
    <t>Модул 9. Практически прийоми в областта на спешната медицинска помощ .</t>
  </si>
  <si>
    <t>Клинична специалност Клинична хематология</t>
  </si>
  <si>
    <t xml:space="preserve">Такса, определена от висшето училище/ВМА по реда на чл. 40, ал. 1 и ал. 2 на Наредба № 1 от 22.01.2015г.   </t>
  </si>
  <si>
    <t>Общи данни за кръвотворенето-функции,произход,развитие,диференциация на хематологичните клетки.Органи на хемопоеза и диференциация.Роля на цитокините и стромните клетки.</t>
  </si>
  <si>
    <t>Основи на еритропоезата.Болести на еритроцитната редица.Таласемични синдроми.Анемии,свързани с дефицит на ензимите на гликолизата.</t>
  </si>
  <si>
    <t>Заболявания на гранулоцитната редица-класификация.Видове бели кръвни клетки- диференциация и функции.Имунодефицитни синдроми.Гранулоцитопения.Агранулоцитоза.</t>
  </si>
  <si>
    <t>Заболявания на мегакариоцитната редица. Нормална хемостаза.Нарушения на хемостазата. Хемофилия.Тромбофилия.</t>
  </si>
  <si>
    <t>Имунодефицитни болести.Първични имунодефицитни състояния.Синдром на придобита имунна недостатъчност.Място и необходимост от вирусологични изследвания в хематологията.</t>
  </si>
  <si>
    <t>Цитологични,морфологични,имунологични и генетични методи на изследвания в хематологията.Образни изследвания в хематологията.Костно-мозъчна биопсия.</t>
  </si>
  <si>
    <t>Кръвни групи-определяне,видове кръвногрупови системи.Имунохематологични изследвания и тяхното значение при преливане на кръвни продукти.</t>
  </si>
  <si>
    <t xml:space="preserve">Анамнеза и общо състояние на хематологично болен. Грижа за хематологично болен. Проследяване,диспансеризиране и  оценка на  ефекта от лечение на пациенти с хематологични заболявания. </t>
  </si>
  <si>
    <t>Миелодиспластични заболявания.Същност,класификация,проследяване,лечение.</t>
  </si>
  <si>
    <t>Остра лимфобластна левкемия-произход,диагностика,схеми на лечение.Проследяване и промяна на терапевтичната стратегия.</t>
  </si>
  <si>
    <t>Остра миелоидна левкемия-произход,диагностика,схеми на лечение.Проследяване и промяна на терапевтичната стратегия.</t>
  </si>
  <si>
    <t>Хронична лимфоцитна левкемия-диагностика,класификация,лечение,проследяване. Трансформация на ХЛЛ.</t>
  </si>
  <si>
    <t>Миелопролиферативни заболявания-хронична          миелоидна левкемия-диагностика,класификация,лечение, проследяване. Трансформация на ХМЛ.</t>
  </si>
  <si>
    <t>Миелопролиферативни заболявания-полицитемия вера,миелофиброза,тромбоцитемия.Диагноза,       проследяване,лечение.</t>
  </si>
  <si>
    <t>Хочкинов лимфом-стадиране,лечение,проследяване. Трансплантационно лечение на хочкинов лимфом.</t>
  </si>
  <si>
    <t>Нехочкинови лимфоми-стадиране,лечение,проследяване. Трансплантационно лечение на нехочкинови лимфоми.</t>
  </si>
  <si>
    <r>
      <t xml:space="preserve">Клинична специалност </t>
    </r>
    <r>
      <rPr>
        <b/>
        <sz val="11"/>
        <color indexed="8"/>
        <rFont val="Calibri"/>
        <family val="2"/>
        <charset val="204"/>
      </rPr>
      <t>Инфекциозни болести</t>
    </r>
  </si>
  <si>
    <r>
      <t xml:space="preserve">Такса, определена от висшето училище/ВМА по реда на чл. 40, ал. 1 и ал. 2 на Наредба № 1 от 22.01.2015г.  Изм. от </t>
    </r>
    <r>
      <rPr>
        <b/>
        <sz val="11"/>
        <color indexed="8"/>
        <rFont val="Times New Roman"/>
        <family val="1"/>
      </rPr>
      <t>16.06.2020г.</t>
    </r>
  </si>
  <si>
    <t>ОБЩА ИНФЕКТОЛОГИЯ</t>
  </si>
  <si>
    <t>Обща инфектология - инфекциозна болест, особености, класификация</t>
  </si>
  <si>
    <t>Диагностични методи в инфекциозната патология</t>
  </si>
  <si>
    <t>СПЕЦИАЛНА ИНФЕКТОЛОГИЯ 1</t>
  </si>
  <si>
    <t>Инфекциозни болести на Дихателна система</t>
  </si>
  <si>
    <t>Инфекцизни болести на Гастро-интестинален тракт</t>
  </si>
  <si>
    <t>Вирусни хепатити</t>
  </si>
  <si>
    <t>Инфекция на кожа и меки тъкани</t>
  </si>
  <si>
    <t>СПЕЦИАЛНА ИНФЕКТОЛОГИЯ 2</t>
  </si>
  <si>
    <t>Зоонози</t>
  </si>
  <si>
    <t>Невроинфекции</t>
  </si>
  <si>
    <t>HIV/AIDS</t>
  </si>
  <si>
    <r>
      <t xml:space="preserve">Такса, определена от висшето училище/ВМА по реда на чл. 40, ал. 1 и ал. 2 на Наредба № 1 от 22.01.2015г.  Изм. от </t>
    </r>
    <r>
      <rPr>
        <b/>
        <sz val="11"/>
        <color indexed="8"/>
        <rFont val="Calibri"/>
        <family val="2"/>
        <charset val="204"/>
      </rPr>
      <t>16.06.2020</t>
    </r>
  </si>
  <si>
    <t xml:space="preserve">Общо </t>
  </si>
  <si>
    <t>Клинична специалност Анатомия, хистология и цитология.</t>
  </si>
  <si>
    <t>Въведение в анатомията, хистологията, цитологията(клетъчна биология). Методи на изследване.</t>
  </si>
  <si>
    <t xml:space="preserve">Цитология,( клетъчна биология ) ихистология. </t>
  </si>
  <si>
    <t xml:space="preserve">Обща и специална ембриология. </t>
  </si>
  <si>
    <t xml:space="preserve">Двигателен апарат. </t>
  </si>
  <si>
    <t>Съдова система, имунна система.</t>
  </si>
  <si>
    <t>Вътрешни органи и ендокринни жлези.</t>
  </si>
  <si>
    <t xml:space="preserve">Нервна система, сетивни органи и кожа. </t>
  </si>
  <si>
    <t xml:space="preserve">Топографска анатомия с основи на клетъчната анатомия. </t>
  </si>
  <si>
    <t>ПЛАН-СПРАВКА</t>
  </si>
  <si>
    <r>
      <t xml:space="preserve">Клинична специалност </t>
    </r>
    <r>
      <rPr>
        <b/>
        <sz val="11"/>
        <color rgb="FF000000"/>
        <rFont val="Calibri"/>
        <family val="2"/>
        <charset val="204"/>
      </rPr>
      <t>Съдова хирургия</t>
    </r>
  </si>
  <si>
    <r>
      <t xml:space="preserve">Такса, определена от висшето училище/ВМА по реда на чл. 40, ал. 1 и ал. 2 на Наредба № 1 от 22.01.2015г. </t>
    </r>
    <r>
      <rPr>
        <b/>
        <sz val="11"/>
        <color rgb="FF000000"/>
        <rFont val="Calibri"/>
        <family val="2"/>
        <charset val="204"/>
      </rPr>
      <t>27.07.2019</t>
    </r>
  </si>
  <si>
    <t>Анатомия и физиология на ССС; Изследване на съдово болен; Етиопатогенеза на съдовите заболявания; Принципи на диагностика на съдовите заболявания;</t>
  </si>
  <si>
    <t>Етиопатогенеза на артериалните заболявания; Атеросклероза; Съдови аномалии; Възпалителни съдови заболявания; Остра артериална непроходимост на крайниците</t>
  </si>
  <si>
    <t>Основи на хирургията; Травматизъм.Хирургична рана; Хирургична инфекция; Хирургични заболявания на глава и шия</t>
  </si>
  <si>
    <t>+</t>
  </si>
  <si>
    <t>++</t>
  </si>
  <si>
    <t xml:space="preserve">Приложение № 1 </t>
  </si>
  <si>
    <t xml:space="preserve">План-справка </t>
  </si>
  <si>
    <t>Форма на обучение</t>
  </si>
  <si>
    <t>Продължителност теория</t>
  </si>
  <si>
    <t>Продължителност практика</t>
  </si>
  <si>
    <t>Лекционен курс/практика</t>
  </si>
  <si>
    <r>
      <t xml:space="preserve">Неклинична специалност </t>
    </r>
    <r>
      <rPr>
        <b/>
        <sz val="11"/>
        <color indexed="8"/>
        <rFont val="Calibri"/>
        <family val="2"/>
        <charset val="204"/>
      </rPr>
      <t>Медицина на бедствените ситуации (катастрофите)</t>
    </r>
  </si>
  <si>
    <r>
      <rPr>
        <b/>
        <sz val="11"/>
        <color indexed="8"/>
        <rFont val="Calibri"/>
        <family val="2"/>
        <charset val="204"/>
      </rPr>
      <t xml:space="preserve">МОДУЛ 1. </t>
    </r>
    <r>
      <rPr>
        <sz val="11"/>
        <color indexed="8"/>
        <rFont val="Calibri"/>
        <family val="2"/>
        <charset val="204"/>
      </rPr>
      <t>Обща характеристика на катастрофите.</t>
    </r>
  </si>
  <si>
    <r>
      <rPr>
        <b/>
        <sz val="11"/>
        <color indexed="8"/>
        <rFont val="Calibri"/>
        <family val="2"/>
        <charset val="204"/>
      </rPr>
      <t>МОДУЛ 2.</t>
    </r>
    <r>
      <rPr>
        <sz val="11"/>
        <color indexed="8"/>
        <rFont val="Calibri"/>
        <family val="2"/>
        <charset val="204"/>
      </rPr>
      <t xml:space="preserve"> Ядрени катастрофи в мирно и военно време. Ядрен тероризъм: </t>
    </r>
    <r>
      <rPr>
        <b/>
        <i/>
        <u/>
        <sz val="11"/>
        <rFont val="Calibri"/>
        <family val="2"/>
        <charset val="204"/>
      </rPr>
      <t>Субмодул - 1.</t>
    </r>
    <r>
      <rPr>
        <sz val="11"/>
        <color indexed="8"/>
        <rFont val="Calibri"/>
        <family val="2"/>
        <charset val="204"/>
      </rPr>
      <t xml:space="preserve"> Характеристика и биологично действие на йонизиращите лъчения при радиационни аварии, радиационен тероризъм и ядрен взрив.</t>
    </r>
  </si>
  <si>
    <r>
      <rPr>
        <b/>
        <sz val="11"/>
        <color indexed="8"/>
        <rFont val="Calibri"/>
        <family val="2"/>
        <charset val="204"/>
      </rPr>
      <t xml:space="preserve">МОДУЛ 2. </t>
    </r>
    <r>
      <rPr>
        <sz val="11"/>
        <color indexed="8"/>
        <rFont val="Calibri"/>
        <family val="2"/>
        <charset val="204"/>
      </rPr>
      <t xml:space="preserve">Ядрени катастрофи в мирно и военно време. Ядрен тероризъм: </t>
    </r>
    <r>
      <rPr>
        <b/>
        <i/>
        <u/>
        <sz val="11"/>
        <color indexed="8"/>
        <rFont val="Calibri"/>
        <family val="2"/>
        <charset val="204"/>
      </rPr>
      <t xml:space="preserve">Субмодул - 2. </t>
    </r>
    <r>
      <rPr>
        <sz val="11"/>
        <color indexed="8"/>
        <rFont val="Calibri"/>
        <family val="2"/>
        <charset val="204"/>
      </rPr>
      <t>Видове радиационни увреждания, профилактика,
лечение и защита.</t>
    </r>
  </si>
  <si>
    <r>
      <rPr>
        <b/>
        <sz val="11"/>
        <color indexed="8"/>
        <rFont val="Calibri"/>
        <family val="2"/>
        <charset val="204"/>
      </rPr>
      <t xml:space="preserve">МОДУЛ 3. </t>
    </r>
    <r>
      <rPr>
        <sz val="11"/>
        <color indexed="8"/>
        <rFont val="Calibri"/>
        <family val="2"/>
        <charset val="204"/>
      </rPr>
      <t>Химически катастрофи в мирно и военно време. Химически тероризъм.</t>
    </r>
  </si>
  <si>
    <r>
      <rPr>
        <b/>
        <sz val="11"/>
        <color indexed="8"/>
        <rFont val="Calibri"/>
        <family val="2"/>
        <charset val="204"/>
      </rPr>
      <t xml:space="preserve">МОДУЛ 4. </t>
    </r>
    <r>
      <rPr>
        <sz val="11"/>
        <color indexed="8"/>
        <rFont val="Calibri"/>
        <family val="2"/>
        <charset val="204"/>
      </rPr>
      <t>Епидемиологични катастрофи.</t>
    </r>
  </si>
  <si>
    <r>
      <rPr>
        <b/>
        <sz val="11"/>
        <color indexed="8"/>
        <rFont val="Calibri"/>
        <family val="2"/>
        <charset val="204"/>
      </rPr>
      <t>МОДУЛ 5.</t>
    </r>
    <r>
      <rPr>
        <sz val="11"/>
        <color indexed="8"/>
        <rFont val="Calibri"/>
        <family val="2"/>
        <charset val="204"/>
      </rPr>
      <t xml:space="preserve"> Медицинско осигуряване на населението и войските при бедствени ситуации.</t>
    </r>
  </si>
  <si>
    <t xml:space="preserve">1.Субмодул : Кардиология </t>
  </si>
  <si>
    <t>2.Субмодул : Пневмология</t>
  </si>
  <si>
    <t>3.Субмодул : Ендокринология</t>
  </si>
  <si>
    <t>4.Субмодул : Гастроентерология</t>
  </si>
  <si>
    <t>5.Субмодул : Нефрология</t>
  </si>
  <si>
    <t>6.Субмодул : Хематология</t>
  </si>
  <si>
    <t>7.Субмодул : Ревматология</t>
  </si>
  <si>
    <t>1.Субмодул : Обща хирургия</t>
  </si>
  <si>
    <t>2.Субмодул : Ортопедия и травматология</t>
  </si>
  <si>
    <t>3.Субмодул : Урология</t>
  </si>
  <si>
    <t>1.Субмодул : Инфекциозни болести</t>
  </si>
  <si>
    <t>2.Субмодул : Епидемиология на инфекциозните заболявания</t>
  </si>
  <si>
    <t>/Съгласно Наредба за изменение и допълнение на Наредба № 1 от 22.01.2015г., в сила от 27.07.2019г./</t>
  </si>
  <si>
    <r>
      <t xml:space="preserve">Неклинична специалност </t>
    </r>
    <r>
      <rPr>
        <b/>
        <sz val="11"/>
        <color indexed="8"/>
        <rFont val="Calibri"/>
        <family val="2"/>
        <charset val="204"/>
      </rPr>
      <t>Патофизиология</t>
    </r>
  </si>
  <si>
    <t xml:space="preserve">Такса, определена от висшето училище/ВМА по реда на чл. 40, ал. 1 и ал. 2 на Наредба № 1 от 22.01.2015г.  </t>
  </si>
  <si>
    <t xml:space="preserve">Предмет, задачи, методи и историческо развитие на патологичната физиология. Същност на патологичния експеримент.  Моделиране на болестите – принципи, видове. Обща експериментална методика.  Значение на патофизиологията за диагностиката и терапията. </t>
  </si>
  <si>
    <t xml:space="preserve">Общо значение на болестите. Основни възгледи за същността на болестта. Патологична реакция, патологичен процес, патологично състояние. Общи принципи за класифициране на болестите. Терминални състояния, клинична и биологична смърт. </t>
  </si>
  <si>
    <t xml:space="preserve">Общо значение на етиологията и патогенезата на болестите. Причини за възникване на болестите. Патогенетични механизми. Взаимоотношенията между етиология и патогенеза. Роля на етиологичния фактор в патогенезата. Причинно следствени отношения в развитието на болестния процес. Основно звено и водещи патогенетични фактори. </t>
  </si>
  <si>
    <t xml:space="preserve">Патофизиологични прояви на клетъчното увреждане: специфични и неспецифични промени.  Увреждане на субклетъчните структури: ендоплазматичен ретикулум, митохондрии, лизозоми, рибозоми. Клетъчна дистрофия и некроза. Роля на свободните радикали в патогенезата на болестите. Апоптоза. </t>
  </si>
  <si>
    <t xml:space="preserve">Болестотворно действие на факторите на околната среда. Физически фактори –  механични /травматичен шок/, ускорения /кинетози, безтегловност/, високи и ниски температури, електрически ток, лъчиста енергия, високо и ниско атмосферно налягане. 
Химични фактори. Биологични фактори – инфекциозен процес. Психични фактори. </t>
  </si>
  <si>
    <t xml:space="preserve">Реактивност и резистентност на организма – определение, видове.  Основни механизми на реактивността и резистентността. Алергични процеси, автоимунни заболявания. Имунодефицитни състояния. </t>
  </si>
  <si>
    <t xml:space="preserve">Патологична физиология на обмяната на веществата. Нарушения на въглехидратната обмяна: смилане и резорбция, транспорт и излъчване, хипергликемии, хипогликемии, наследствени нарушения. Нарушения на белтъчната обмяна: смилане и езорбция на белтъците и аминокиселините, белтъчен състав на кръвта, крайни звена на белтъчната обмяна, наследствени нарушения. Нарушения на мастната обмяна:  смилане и резорбция, транспорт, хиперлипидемии. Мастна инфилтрация и мастна дистрофия. Затлъстяване. Дислипопротеинемии, атеросклероза. </t>
  </si>
  <si>
    <t xml:space="preserve">Нарушения на водно-електролитната обмяна. Отоци. Нарушения на киселинно алкалното състояние (КАС). Компенсаторни механизми. Ацидози. Алкалози. Коригиране на нарушеното КАС. Влияние на промененото КАС върху органите и системите. </t>
  </si>
  <si>
    <t xml:space="preserve">Хипоксия. Определение и същност на хипоксиите, функционално-лабораторни
показатели, видове, класификация, компенсаторни механизми. </t>
  </si>
  <si>
    <t xml:space="preserve">Нарушения на местното кръвообращение и микроциркулация. Обща етиология, 
патогенеза, форми. Артериална и венозна хиперемия. Тромбоза, емболия, молекулни механизми на тромбообразуването. Исхемия. Инфаркт. Кръвотечение. </t>
  </si>
  <si>
    <t xml:space="preserve">Етиология и патогенеза на треската. Механизъм на възникване и протичане на треската, стадии. Обмяна на веществата при треска. Промени във функциите на
органите и системите. Биологично значение. </t>
  </si>
  <si>
    <t>Етиология и патогенеза на възпалението. Същност, причини и външни признаци. 
Основни процеси: алтерация, съдови промени, клетъчен отговор, пролиферация. 
Медиатори на възпалението. Класификация и изход. Биологично значение. Хронично възпаление. Механизми на възстановителните процеси при възпаление и травма.</t>
  </si>
  <si>
    <t xml:space="preserve">Патофизиология на тъканния растеж. Неоплазии. Обща характеристика и етиология. Растеж и развитие на неоплазмите. Разлики на раковата от нормалната клетка. Взаимоотношения тумор-организъм. Стратегия на противотуморната терапия. </t>
  </si>
  <si>
    <t>Патофизиология на кръвната система. Обемни промени на кръвта. Нарушения на еритропоезата – обща характеристика на анемиите, класификация, етиология ипатогенеза; полиглобулии. Нарушения на левкопоезата – левкоцитози, левкози. Нарушения на кръвосъсирването. Нарушения в белтъчния състав на кръвта.</t>
  </si>
  <si>
    <t xml:space="preserve">Патофизиология на сърдечно-съдовата система. Сърдечна недостатъчност –  определение, видове, патогенеза, прояви. Компенсаторни механизми. Нарушения на ритъма и проводимостта. Заболявания на миокарда. Исхемична болест на сърцето. 
Заболявания на ендокарда, клапни пороци. Заболявания на перикарда. Патофизиология на повишеното артериално налягане – есенциална хипертензия, симптоматични  хипертензии. Хипотензии. Шок– патогенеза, класификация. </t>
  </si>
  <si>
    <t>Патофизиология на дихателната система. Общи механизми, нарушаващи дихателните функции – рестриктивни нарушения, обструкция на въздушния поток, пулмонален кръвотоков дефицит, нарушения в контрола на дишането. Механизми на нарушен газообмен – промени в отношението вентилация/перфузия, нарушена дифузия, алвеоларна хиповентилация. Функционални прояви на белодробна дисфункция – мукоцилиарна недостатъчност, кашлица, нарушения в дихателната мускулатура, промени в дишането. Дихателна недостатъчност. Респираторен дистрес синдром. Патогенеза на бронхиалната астма и на ХОББ.</t>
  </si>
  <si>
    <t>Патофизиология на бъбреците. Етиология и патогенеза на гломеруларните и тубуло-интерстициалните увпеждания. Функционални синдроми при бъбречните заболявания. Бъбречна недостатъчност – остра и хронична.</t>
  </si>
  <si>
    <t xml:space="preserve">Патофизиология на храносмилателната система. Нарушения на храносмилането в устната кухинаи хранопровода. Нарушения на храносмилането в стомаха. Язвена болест. Нарушения на храносмилането в червата.  Диария. Чревна непроходимост.  томашно-чревна интоксикация. Панкреатит. Колити. </t>
  </si>
  <si>
    <t>Патофизиология на черния дроб. Нарушения на жлъчкообразуването и на жлъчкоотделянето: жълтеници – видове, етиология и патогенеза, холелитиаза.  Функционална чернодробна недостатъчност. Хепатити – остри, хронични. Чернодробна цироза. Портална хипертензия, асцит. Хепатална енцефалопатия.</t>
  </si>
  <si>
    <t xml:space="preserve">Патофизиология на ендокринната система. Обща характеристика на ендокринните смущения. Нарушения на функциите на хипоталамо-хипофизната система,  щитовидната жлеза, паращитовидните жлези, надбъбреците, половите жлези и
епифизата. Значение на ендокринните нарушения в патогенезата на неендокринните заболявания.   Захарен диабет – етиология и патогенеза. </t>
  </si>
  <si>
    <t xml:space="preserve">Патофизиология на нервната система. Обща етиология и патогенеза на заболяванията на нервната система. Нарушения на сетивните функции. Нарушения на двигателните функции. Парези и парализи. Атаксии и хиперкинезии. Болест на Паркинсон, епилепсия, инсулт. Нервни дистрофии. Болка. Нарушения на функциите на вегетативната нервна система. Нарушения на анализаторите и на интегративните
функции. </t>
  </si>
  <si>
    <r>
      <t>Клинична специалност</t>
    </r>
    <r>
      <rPr>
        <b/>
        <sz val="11"/>
        <color indexed="8"/>
        <rFont val="Calibri"/>
        <family val="2"/>
        <charset val="204"/>
      </rPr>
      <t xml:space="preserve"> Съдебна медицина</t>
    </r>
  </si>
  <si>
    <t>Увреждане и смърт при механична травма</t>
  </si>
  <si>
    <t>Съдебномедицинска експертиза на труп</t>
  </si>
  <si>
    <t>Механична асфиксия</t>
  </si>
  <si>
    <t xml:space="preserve">Съдебномедицинска токсикология </t>
  </si>
  <si>
    <t>Тематичен лекционен курс</t>
  </si>
  <si>
    <t>Съдебномедицинска експертиза на веществени доказателства</t>
  </si>
  <si>
    <t>Съдебномедицинска експертиза при спорен родителски произход</t>
  </si>
  <si>
    <t>ДНК-анализ при спорен родителски произход</t>
  </si>
  <si>
    <t>ДНК-анализ на веществени доказателства</t>
  </si>
  <si>
    <t>Съдебномедицинска експертиза на живи лица</t>
  </si>
  <si>
    <t>Съдебномедицинска експертиза по документи от следствени и съдебни дела,съдържащи данни от медицинско естество.Съвремвнни проблеми на медицинскта етика и деонтология</t>
  </si>
  <si>
    <t>Съдебномедицинска информация на личността</t>
  </si>
  <si>
    <t>Биофизико-технически методи на изследване в съдебната медицина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</si>
</sst>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i/>
      <u/>
      <sz val="11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0B3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7" fillId="0" borderId="0"/>
    <xf numFmtId="0" fontId="3" fillId="0" borderId="0"/>
  </cellStyleXfs>
  <cellXfs count="782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2" fontId="2" fillId="0" borderId="0" xfId="0" applyNumberFormat="1" applyFont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/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/>
    <xf numFmtId="0" fontId="7" fillId="3" borderId="6" xfId="0" applyFont="1" applyFill="1" applyBorder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/>
    <xf numFmtId="0" fontId="10" fillId="0" borderId="0" xfId="0" applyFont="1" applyAlignment="1">
      <alignment horizontal="right" vertical="center" wrapText="1"/>
    </xf>
    <xf numFmtId="2" fontId="10" fillId="0" borderId="0" xfId="0" applyNumberFormat="1" applyFont="1"/>
    <xf numFmtId="0" fontId="10" fillId="0" borderId="0" xfId="0" applyFont="1" applyBorder="1"/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Border="1"/>
    <xf numFmtId="0" fontId="7" fillId="0" borderId="0" xfId="0" applyFont="1" applyFill="1" applyBorder="1" applyAlignment="1">
      <alignment horizontal="right" vertical="center"/>
    </xf>
    <xf numFmtId="0" fontId="9" fillId="0" borderId="1" xfId="3" applyFont="1" applyFill="1" applyBorder="1" applyAlignment="1">
      <alignment horizontal="center" vertical="center"/>
    </xf>
    <xf numFmtId="0" fontId="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right" vertical="center" wrapText="1"/>
    </xf>
    <xf numFmtId="1" fontId="9" fillId="0" borderId="14" xfId="3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right"/>
    </xf>
    <xf numFmtId="0" fontId="10" fillId="0" borderId="0" xfId="0" applyFont="1" applyAlignment="1">
      <alignment horizontal="center"/>
    </xf>
    <xf numFmtId="0" fontId="7" fillId="5" borderId="1" xfId="1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2" fontId="0" fillId="6" borderId="5" xfId="0" applyNumberFormat="1" applyFont="1" applyFill="1" applyBorder="1" applyAlignment="1">
      <alignment horizontal="right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center" vertical="center"/>
    </xf>
    <xf numFmtId="1" fontId="0" fillId="6" borderId="2" xfId="0" applyNumberFormat="1" applyFont="1" applyFill="1" applyBorder="1" applyAlignment="1">
      <alignment horizontal="center" vertical="center"/>
    </xf>
    <xf numFmtId="2" fontId="0" fillId="6" borderId="1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9" fillId="0" borderId="0" xfId="0" applyFont="1"/>
    <xf numFmtId="0" fontId="0" fillId="0" borderId="0" xfId="0" applyFont="1" applyAlignment="1">
      <alignment horizontal="right"/>
    </xf>
    <xf numFmtId="0" fontId="0" fillId="0" borderId="2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23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2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 wrapText="1"/>
    </xf>
    <xf numFmtId="0" fontId="0" fillId="6" borderId="0" xfId="0" applyFont="1" applyFill="1"/>
    <xf numFmtId="0" fontId="0" fillId="6" borderId="0" xfId="0" applyFont="1" applyFill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/>
    <xf numFmtId="2" fontId="0" fillId="0" borderId="0" xfId="0" applyNumberFormat="1" applyFont="1" applyBorder="1"/>
    <xf numFmtId="0" fontId="7" fillId="5" borderId="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center" vertical="center"/>
    </xf>
    <xf numFmtId="1" fontId="7" fillId="5" borderId="7" xfId="0" applyNumberFormat="1" applyFont="1" applyFill="1" applyBorder="1" applyAlignment="1">
      <alignment horizontal="center" vertical="center"/>
    </xf>
    <xf numFmtId="2" fontId="7" fillId="5" borderId="8" xfId="0" applyNumberFormat="1" applyFont="1" applyFill="1" applyBorder="1" applyAlignment="1">
      <alignment horizontal="right" vertical="center"/>
    </xf>
    <xf numFmtId="0" fontId="7" fillId="5" borderId="3" xfId="1" applyFont="1" applyFill="1" applyBorder="1" applyAlignment="1">
      <alignment vertical="center" wrapText="1"/>
    </xf>
    <xf numFmtId="0" fontId="7" fillId="5" borderId="7" xfId="1" applyFont="1" applyFill="1" applyBorder="1" applyAlignment="1">
      <alignment vertical="center" wrapText="1"/>
    </xf>
    <xf numFmtId="0" fontId="7" fillId="5" borderId="2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center"/>
    </xf>
    <xf numFmtId="2" fontId="7" fillId="5" borderId="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7" fillId="6" borderId="0" xfId="0" applyFont="1" applyFill="1"/>
    <xf numFmtId="0" fontId="0" fillId="0" borderId="20" xfId="0" applyFont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left" vertical="center" wrapText="1"/>
    </xf>
    <xf numFmtId="2" fontId="7" fillId="5" borderId="8" xfId="0" applyNumberFormat="1" applyFont="1" applyFill="1" applyBorder="1" applyAlignment="1">
      <alignment horizontal="right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2" fontId="7" fillId="5" borderId="5" xfId="0" applyNumberFormat="1" applyFont="1" applyFill="1" applyBorder="1" applyAlignment="1">
      <alignment horizontal="right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0" fillId="5" borderId="23" xfId="0" applyFont="1" applyFill="1" applyBorder="1"/>
    <xf numFmtId="0" fontId="0" fillId="5" borderId="1" xfId="0" applyFont="1" applyFill="1" applyBorder="1"/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right" vertical="center" wrapText="1"/>
    </xf>
    <xf numFmtId="2" fontId="20" fillId="5" borderId="1" xfId="0" applyNumberFormat="1" applyFont="1" applyFill="1" applyBorder="1" applyAlignment="1">
      <alignment horizontal="right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1" applyFont="1" applyFill="1" applyAlignment="1">
      <alignment horizontal="left" vertical="center" wrapText="1"/>
    </xf>
    <xf numFmtId="0" fontId="0" fillId="0" borderId="0" xfId="1" applyFont="1" applyFill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1" applyFont="1" applyFill="1" applyBorder="1" applyAlignment="1">
      <alignment horizontal="center" vertical="center" wrapText="1"/>
    </xf>
    <xf numFmtId="0" fontId="0" fillId="0" borderId="4" xfId="1" applyFont="1" applyFill="1" applyBorder="1" applyAlignment="1">
      <alignment vertical="center" wrapText="1"/>
    </xf>
    <xf numFmtId="0" fontId="0" fillId="0" borderId="4" xfId="3" applyFont="1" applyFill="1" applyBorder="1" applyAlignment="1">
      <alignment horizontal="left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right" vertical="center" wrapText="1"/>
    </xf>
    <xf numFmtId="0" fontId="0" fillId="0" borderId="23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vertical="center" wrapText="1"/>
    </xf>
    <xf numFmtId="0" fontId="0" fillId="0" borderId="1" xfId="3" applyFont="1" applyFill="1" applyBorder="1" applyAlignment="1">
      <alignment horizontal="left" vertical="center" wrapText="1"/>
    </xf>
    <xf numFmtId="1" fontId="0" fillId="0" borderId="1" xfId="3" applyNumberFormat="1" applyFont="1" applyFill="1" applyBorder="1" applyAlignment="1">
      <alignment horizontal="center" vertical="center" wrapText="1"/>
    </xf>
    <xf numFmtId="0" fontId="0" fillId="0" borderId="23" xfId="1" applyFont="1" applyFill="1" applyBorder="1" applyAlignment="1">
      <alignment horizontal="center" vertical="center"/>
    </xf>
    <xf numFmtId="0" fontId="0" fillId="0" borderId="25" xfId="1" applyFont="1" applyFill="1" applyBorder="1" applyAlignment="1">
      <alignment horizontal="center" vertical="center"/>
    </xf>
    <xf numFmtId="0" fontId="0" fillId="0" borderId="14" xfId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2" fontId="0" fillId="0" borderId="21" xfId="0" applyNumberFormat="1" applyFont="1" applyBorder="1" applyAlignment="1">
      <alignment horizontal="right" vertical="center" wrapText="1"/>
    </xf>
    <xf numFmtId="0" fontId="0" fillId="0" borderId="0" xfId="1" applyFont="1"/>
    <xf numFmtId="1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1" fontId="0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1" fontId="0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Font="1"/>
    <xf numFmtId="1" fontId="0" fillId="0" borderId="0" xfId="0" applyNumberFormat="1" applyFont="1"/>
    <xf numFmtId="2" fontId="20" fillId="5" borderId="8" xfId="0" applyNumberFormat="1" applyFont="1" applyFill="1" applyBorder="1" applyAlignment="1">
      <alignment horizontal="right" vertical="center" wrapText="1"/>
    </xf>
    <xf numFmtId="0" fontId="7" fillId="5" borderId="2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0" fillId="5" borderId="23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7" fillId="5" borderId="3" xfId="1" applyFont="1" applyFill="1" applyBorder="1"/>
    <xf numFmtId="0" fontId="7" fillId="5" borderId="7" xfId="0" applyFont="1" applyFill="1" applyBorder="1" applyAlignment="1">
      <alignment vertical="center" wrapText="1"/>
    </xf>
    <xf numFmtId="1" fontId="7" fillId="5" borderId="7" xfId="1" applyNumberFormat="1" applyFont="1" applyFill="1" applyBorder="1" applyAlignment="1">
      <alignment horizontal="center" vertical="center" wrapText="1"/>
    </xf>
    <xf numFmtId="2" fontId="7" fillId="5" borderId="8" xfId="1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vertical="center" wrapText="1"/>
    </xf>
    <xf numFmtId="0" fontId="8" fillId="5" borderId="1" xfId="3" applyFont="1" applyFill="1" applyBorder="1"/>
    <xf numFmtId="1" fontId="0" fillId="5" borderId="1" xfId="0" applyNumberFormat="1" applyFont="1" applyFill="1" applyBorder="1" applyAlignment="1">
      <alignment horizontal="center" vertical="center" wrapText="1"/>
    </xf>
    <xf numFmtId="2" fontId="0" fillId="5" borderId="5" xfId="0" applyNumberFormat="1" applyFont="1" applyFill="1" applyBorder="1" applyAlignment="1">
      <alignment horizontal="right" vertical="center" wrapText="1"/>
    </xf>
    <xf numFmtId="0" fontId="9" fillId="5" borderId="1" xfId="3" applyFont="1" applyFill="1" applyBorder="1" applyAlignment="1">
      <alignment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9" fillId="0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" fontId="20" fillId="5" borderId="7" xfId="0" applyNumberFormat="1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3" fillId="5" borderId="23" xfId="1" applyFont="1" applyFill="1" applyBorder="1" applyAlignment="1">
      <alignment horizontal="center"/>
    </xf>
    <xf numFmtId="1" fontId="3" fillId="5" borderId="1" xfId="1" applyNumberFormat="1" applyFont="1" applyFill="1" applyBorder="1" applyAlignment="1">
      <alignment horizontal="center" vertical="center" wrapText="1"/>
    </xf>
    <xf numFmtId="2" fontId="3" fillId="5" borderId="5" xfId="1" applyNumberFormat="1" applyFont="1" applyFill="1" applyBorder="1" applyAlignment="1">
      <alignment horizontal="right" vertical="center" wrapText="1"/>
    </xf>
    <xf numFmtId="0" fontId="3" fillId="6" borderId="23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3" fillId="5" borderId="23" xfId="1" applyFont="1" applyFill="1" applyBorder="1"/>
    <xf numFmtId="0" fontId="0" fillId="0" borderId="1" xfId="0" applyFont="1" applyFill="1" applyBorder="1" applyAlignment="1">
      <alignment vertical="center"/>
    </xf>
    <xf numFmtId="1" fontId="0" fillId="6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2" applyFont="1" applyFill="1" applyBorder="1" applyAlignment="1">
      <alignment vertical="center" wrapText="1"/>
    </xf>
    <xf numFmtId="0" fontId="0" fillId="0" borderId="23" xfId="2" applyFont="1" applyFill="1" applyBorder="1" applyAlignment="1">
      <alignment horizontal="center" vertical="center" wrapText="1"/>
    </xf>
    <xf numFmtId="0" fontId="0" fillId="0" borderId="12" xfId="2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0" fillId="0" borderId="2" xfId="2" applyFont="1" applyFill="1" applyBorder="1" applyAlignment="1">
      <alignment vertical="center" wrapText="1"/>
    </xf>
    <xf numFmtId="0" fontId="0" fillId="0" borderId="2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 wrapText="1"/>
    </xf>
    <xf numFmtId="1" fontId="3" fillId="6" borderId="1" xfId="1" applyNumberFormat="1" applyFont="1" applyFill="1" applyBorder="1" applyAlignment="1">
      <alignment horizontal="center" vertical="center" wrapText="1"/>
    </xf>
    <xf numFmtId="2" fontId="3" fillId="6" borderId="5" xfId="1" applyNumberFormat="1" applyFont="1" applyFill="1" applyBorder="1" applyAlignment="1">
      <alignment horizontal="right" vertical="center" wrapText="1"/>
    </xf>
    <xf numFmtId="0" fontId="3" fillId="6" borderId="23" xfId="1" applyFont="1" applyFill="1" applyBorder="1" applyAlignment="1">
      <alignment horizontal="center"/>
    </xf>
    <xf numFmtId="0" fontId="9" fillId="6" borderId="1" xfId="3" applyFont="1" applyFill="1" applyBorder="1" applyAlignment="1">
      <alignment vertical="center" wrapText="1"/>
    </xf>
    <xf numFmtId="1" fontId="0" fillId="6" borderId="2" xfId="0" applyNumberFormat="1" applyFont="1" applyFill="1" applyBorder="1" applyAlignment="1">
      <alignment horizontal="center" vertical="center" wrapText="1"/>
    </xf>
    <xf numFmtId="0" fontId="3" fillId="6" borderId="23" xfId="2" applyFont="1" applyFill="1" applyBorder="1" applyAlignment="1">
      <alignment horizontal="center" vertical="center" wrapText="1"/>
    </xf>
    <xf numFmtId="1" fontId="3" fillId="6" borderId="1" xfId="2" applyNumberFormat="1" applyFont="1" applyFill="1" applyBorder="1" applyAlignment="1">
      <alignment horizontal="center" vertical="center" wrapText="1"/>
    </xf>
    <xf numFmtId="0" fontId="3" fillId="6" borderId="12" xfId="2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vertical="center" wrapText="1"/>
    </xf>
    <xf numFmtId="0" fontId="0" fillId="4" borderId="28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/>
    </xf>
    <xf numFmtId="0" fontId="9" fillId="5" borderId="29" xfId="3" applyFont="1" applyFill="1" applyBorder="1" applyAlignment="1">
      <alignment vertical="center" wrapText="1"/>
    </xf>
    <xf numFmtId="0" fontId="9" fillId="5" borderId="26" xfId="3" applyFont="1" applyFill="1" applyBorder="1" applyAlignment="1">
      <alignment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7" fillId="5" borderId="16" xfId="1" applyFont="1" applyFill="1" applyBorder="1" applyAlignment="1">
      <alignment vertical="center" wrapText="1"/>
    </xf>
    <xf numFmtId="0" fontId="7" fillId="5" borderId="17" xfId="1" applyFont="1" applyFill="1" applyBorder="1" applyAlignment="1">
      <alignment vertical="center" wrapText="1"/>
    </xf>
    <xf numFmtId="0" fontId="0" fillId="6" borderId="4" xfId="0" applyFont="1" applyFill="1" applyBorder="1" applyAlignment="1">
      <alignment horizontal="left" vertical="center" wrapText="1"/>
    </xf>
    <xf numFmtId="0" fontId="0" fillId="6" borderId="30" xfId="0" applyFont="1" applyFill="1" applyBorder="1" applyAlignment="1">
      <alignment horizontal="left" vertical="center" wrapText="1"/>
    </xf>
    <xf numFmtId="0" fontId="0" fillId="6" borderId="2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2" applyFont="1" applyAlignment="1">
      <alignment vertical="center" wrapText="1"/>
    </xf>
    <xf numFmtId="0" fontId="3" fillId="4" borderId="1" xfId="2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left" vertical="center" wrapText="1"/>
    </xf>
    <xf numFmtId="0" fontId="3" fillId="4" borderId="2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3" fillId="5" borderId="23" xfId="1" applyFont="1" applyFill="1" applyBorder="1" applyAlignment="1">
      <alignment horizontal="center"/>
    </xf>
    <xf numFmtId="1" fontId="3" fillId="5" borderId="1" xfId="1" applyNumberFormat="1" applyFont="1" applyFill="1" applyBorder="1" applyAlignment="1">
      <alignment horizontal="center" vertical="center" wrapText="1"/>
    </xf>
    <xf numFmtId="2" fontId="3" fillId="5" borderId="5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7" fillId="5" borderId="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6" borderId="23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left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1" fontId="0" fillId="6" borderId="1" xfId="0" applyNumberFormat="1" applyFont="1" applyFill="1" applyBorder="1" applyAlignment="1">
      <alignment horizontal="center"/>
    </xf>
    <xf numFmtId="0" fontId="7" fillId="6" borderId="23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5" borderId="23" xfId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1" fontId="0" fillId="5" borderId="1" xfId="0" applyNumberFormat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 vertical="center" wrapText="1"/>
    </xf>
    <xf numFmtId="0" fontId="0" fillId="5" borderId="5" xfId="0" applyFont="1" applyFill="1" applyBorder="1"/>
    <xf numFmtId="0" fontId="7" fillId="6" borderId="23" xfId="1" applyFont="1" applyFill="1" applyBorder="1" applyAlignment="1">
      <alignment horizontal="left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left" vertical="center" wrapText="1"/>
    </xf>
    <xf numFmtId="1" fontId="9" fillId="6" borderId="2" xfId="0" applyNumberFormat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23" xfId="0" applyFont="1" applyFill="1" applyBorder="1" applyAlignment="1">
      <alignment horizontal="center" vertical="center"/>
    </xf>
    <xf numFmtId="0" fontId="7" fillId="5" borderId="23" xfId="0" applyFont="1" applyFill="1" applyBorder="1"/>
    <xf numFmtId="0" fontId="0" fillId="4" borderId="1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vertical="center" wrapText="1"/>
    </xf>
    <xf numFmtId="0" fontId="7" fillId="5" borderId="31" xfId="0" applyFont="1" applyFill="1" applyBorder="1" applyAlignment="1">
      <alignment horizontal="left"/>
    </xf>
    <xf numFmtId="0" fontId="7" fillId="5" borderId="32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left" vertical="center" wrapText="1"/>
    </xf>
    <xf numFmtId="1" fontId="7" fillId="5" borderId="31" xfId="0" applyNumberFormat="1" applyFont="1" applyFill="1" applyBorder="1" applyAlignment="1">
      <alignment horizontal="center" vertical="center" wrapText="1"/>
    </xf>
    <xf numFmtId="2" fontId="7" fillId="5" borderId="33" xfId="0" applyNumberFormat="1" applyFont="1" applyFill="1" applyBorder="1" applyAlignment="1">
      <alignment horizontal="right" vertical="center"/>
    </xf>
    <xf numFmtId="0" fontId="3" fillId="5" borderId="23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 wrapText="1"/>
    </xf>
    <xf numFmtId="1" fontId="13" fillId="5" borderId="1" xfId="0" applyNumberFormat="1" applyFont="1" applyFill="1" applyBorder="1" applyAlignment="1">
      <alignment horizontal="center"/>
    </xf>
    <xf numFmtId="2" fontId="13" fillId="5" borderId="5" xfId="0" applyNumberFormat="1" applyFont="1" applyFill="1" applyBorder="1"/>
    <xf numFmtId="0" fontId="15" fillId="6" borderId="23" xfId="0" applyFont="1" applyFill="1" applyBorder="1" applyAlignment="1">
      <alignment horizontal="center" vertical="center"/>
    </xf>
    <xf numFmtId="0" fontId="15" fillId="6" borderId="1" xfId="1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right" vertical="center" wrapText="1"/>
    </xf>
    <xf numFmtId="0" fontId="13" fillId="5" borderId="23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13" fillId="5" borderId="3" xfId="1" applyFont="1" applyFill="1" applyBorder="1" applyAlignment="1">
      <alignment vertical="center" wrapText="1"/>
    </xf>
    <xf numFmtId="0" fontId="13" fillId="5" borderId="7" xfId="1" applyFont="1" applyFill="1" applyBorder="1" applyAlignment="1">
      <alignment vertical="center" wrapText="1"/>
    </xf>
    <xf numFmtId="1" fontId="21" fillId="5" borderId="7" xfId="0" applyNumberFormat="1" applyFont="1" applyFill="1" applyBorder="1" applyAlignment="1">
      <alignment horizontal="center" vertical="center" wrapText="1"/>
    </xf>
    <xf numFmtId="2" fontId="21" fillId="5" borderId="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right" vertical="center" wrapText="1"/>
    </xf>
    <xf numFmtId="1" fontId="3" fillId="0" borderId="0" xfId="0" applyNumberFormat="1" applyFont="1"/>
    <xf numFmtId="0" fontId="7" fillId="6" borderId="23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2" fontId="3" fillId="0" borderId="0" xfId="0" applyNumberFormat="1" applyFont="1"/>
    <xf numFmtId="2" fontId="0" fillId="0" borderId="13" xfId="0" applyNumberFormat="1" applyFont="1" applyBorder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0" fontId="15" fillId="6" borderId="0" xfId="0" applyFont="1" applyFill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/>
    <xf numFmtId="0" fontId="15" fillId="6" borderId="0" xfId="0" applyFont="1" applyFill="1"/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" fontId="3" fillId="6" borderId="1" xfId="1" applyNumberFormat="1" applyFont="1" applyFill="1" applyBorder="1" applyAlignment="1">
      <alignment horizontal="center" vertical="center"/>
    </xf>
    <xf numFmtId="0" fontId="3" fillId="0" borderId="0" xfId="1" applyFont="1"/>
    <xf numFmtId="1" fontId="3" fillId="6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7" fillId="5" borderId="3" xfId="1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left" vertical="center" wrapText="1"/>
    </xf>
    <xf numFmtId="1" fontId="7" fillId="5" borderId="7" xfId="1" applyNumberFormat="1" applyFont="1" applyFill="1" applyBorder="1" applyAlignment="1">
      <alignment horizontal="center" vertical="center"/>
    </xf>
    <xf numFmtId="2" fontId="7" fillId="5" borderId="8" xfId="1" applyNumberFormat="1" applyFont="1" applyFill="1" applyBorder="1" applyAlignment="1">
      <alignment horizontal="right" vertical="center"/>
    </xf>
    <xf numFmtId="0" fontId="15" fillId="6" borderId="14" xfId="6" applyFont="1" applyFill="1" applyBorder="1" applyAlignment="1">
      <alignment horizontal="center" vertical="center" wrapText="1"/>
    </xf>
    <xf numFmtId="0" fontId="0" fillId="7" borderId="34" xfId="0" applyFill="1" applyBorder="1"/>
    <xf numFmtId="0" fontId="0" fillId="7" borderId="35" xfId="0" applyFill="1" applyBorder="1"/>
    <xf numFmtId="0" fontId="0" fillId="7" borderId="36" xfId="0" applyFill="1" applyBorder="1"/>
    <xf numFmtId="0" fontId="15" fillId="6" borderId="32" xfId="6" applyFont="1" applyFill="1" applyBorder="1" applyAlignment="1">
      <alignment horizontal="center" vertical="center" wrapText="1"/>
    </xf>
    <xf numFmtId="0" fontId="15" fillId="6" borderId="31" xfId="6" applyFont="1" applyFill="1" applyBorder="1" applyAlignment="1">
      <alignment horizontal="center" vertical="center" wrapText="1"/>
    </xf>
    <xf numFmtId="0" fontId="15" fillId="6" borderId="31" xfId="6" applyFont="1" applyFill="1" applyBorder="1" applyAlignment="1">
      <alignment horizontal="left" vertical="center" wrapText="1"/>
    </xf>
    <xf numFmtId="0" fontId="0" fillId="6" borderId="31" xfId="0" applyFont="1" applyFill="1" applyBorder="1" applyAlignment="1">
      <alignment horizontal="center" vertical="center"/>
    </xf>
    <xf numFmtId="2" fontId="0" fillId="6" borderId="33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5" fillId="6" borderId="23" xfId="6" applyFont="1" applyFill="1" applyBorder="1" applyAlignment="1">
      <alignment horizontal="center" vertical="center" wrapText="1"/>
    </xf>
    <xf numFmtId="0" fontId="15" fillId="6" borderId="1" xfId="6" applyFont="1" applyFill="1" applyBorder="1" applyAlignment="1">
      <alignment horizontal="center" vertical="center" wrapText="1"/>
    </xf>
    <xf numFmtId="0" fontId="15" fillId="6" borderId="1" xfId="6" applyFont="1" applyFill="1" applyBorder="1" applyAlignment="1">
      <alignment horizontal="left" vertical="center" wrapText="1"/>
    </xf>
    <xf numFmtId="0" fontId="15" fillId="6" borderId="25" xfId="6" applyFont="1" applyFill="1" applyBorder="1" applyAlignment="1">
      <alignment horizontal="center" vertical="center" wrapText="1"/>
    </xf>
    <xf numFmtId="0" fontId="15" fillId="6" borderId="14" xfId="6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/>
    </xf>
    <xf numFmtId="2" fontId="0" fillId="6" borderId="24" xfId="0" applyNumberFormat="1" applyFont="1" applyFill="1" applyBorder="1" applyAlignment="1">
      <alignment horizontal="right" vertical="center" wrapText="1"/>
    </xf>
    <xf numFmtId="0" fontId="0" fillId="7" borderId="37" xfId="0" applyFill="1" applyBorder="1"/>
    <xf numFmtId="0" fontId="0" fillId="7" borderId="0" xfId="0" applyFill="1" applyBorder="1"/>
    <xf numFmtId="0" fontId="0" fillId="7" borderId="38" xfId="0" applyFill="1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right"/>
    </xf>
    <xf numFmtId="0" fontId="19" fillId="0" borderId="1" xfId="1" applyFont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left" vertical="center" wrapText="1"/>
    </xf>
    <xf numFmtId="1" fontId="22" fillId="2" borderId="7" xfId="1" applyNumberFormat="1" applyFont="1" applyFill="1" applyBorder="1" applyAlignment="1">
      <alignment horizontal="center" vertical="center" wrapText="1"/>
    </xf>
    <xf numFmtId="2" fontId="22" fillId="2" borderId="8" xfId="1" applyNumberFormat="1" applyFont="1" applyFill="1" applyBorder="1" applyAlignment="1">
      <alignment horizontal="right" vertical="center" wrapText="1"/>
    </xf>
    <xf numFmtId="0" fontId="19" fillId="0" borderId="23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right" vertical="center" wrapText="1"/>
    </xf>
    <xf numFmtId="0" fontId="23" fillId="0" borderId="0" xfId="0" applyFont="1"/>
    <xf numFmtId="0" fontId="19" fillId="0" borderId="23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/>
    </xf>
    <xf numFmtId="0" fontId="19" fillId="0" borderId="1" xfId="1" applyFont="1" applyBorder="1" applyAlignment="1">
      <alignment horizontal="left" vertical="center"/>
    </xf>
    <xf numFmtId="0" fontId="19" fillId="3" borderId="39" xfId="0" applyFont="1" applyFill="1" applyBorder="1"/>
    <xf numFmtId="0" fontId="22" fillId="3" borderId="6" xfId="0" applyFont="1" applyFill="1" applyBorder="1" applyAlignment="1">
      <alignment horizontal="left"/>
    </xf>
    <xf numFmtId="1" fontId="22" fillId="3" borderId="6" xfId="0" applyNumberFormat="1" applyFont="1" applyFill="1" applyBorder="1" applyAlignment="1">
      <alignment horizontal="center"/>
    </xf>
    <xf numFmtId="2" fontId="22" fillId="3" borderId="40" xfId="0" applyNumberFormat="1" applyFont="1" applyFill="1" applyBorder="1"/>
    <xf numFmtId="0" fontId="19" fillId="0" borderId="0" xfId="1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2" borderId="20" xfId="0" applyFont="1" applyFill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left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7" fillId="2" borderId="23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right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right" vertical="center" wrapText="1"/>
    </xf>
    <xf numFmtId="0" fontId="7" fillId="3" borderId="41" xfId="0" applyFont="1" applyFill="1" applyBorder="1" applyAlignment="1">
      <alignment horizontal="right" vertical="center"/>
    </xf>
    <xf numFmtId="0" fontId="7" fillId="3" borderId="19" xfId="0" applyFont="1" applyFill="1" applyBorder="1" applyAlignment="1">
      <alignment horizontal="left"/>
    </xf>
    <xf numFmtId="1" fontId="7" fillId="3" borderId="19" xfId="0" applyNumberFormat="1" applyFont="1" applyFill="1" applyBorder="1" applyAlignment="1">
      <alignment horizontal="center" vertical="center"/>
    </xf>
    <xf numFmtId="2" fontId="7" fillId="3" borderId="4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5" fillId="0" borderId="0" xfId="0" applyFont="1"/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right" vertical="center" wrapText="1"/>
    </xf>
    <xf numFmtId="0" fontId="7" fillId="3" borderId="39" xfId="0" applyFont="1" applyFill="1" applyBorder="1"/>
    <xf numFmtId="1" fontId="7" fillId="3" borderId="6" xfId="0" applyNumberFormat="1" applyFont="1" applyFill="1" applyBorder="1" applyAlignment="1">
      <alignment horizontal="center"/>
    </xf>
    <xf numFmtId="2" fontId="7" fillId="3" borderId="40" xfId="0" applyNumberFormat="1" applyFont="1" applyFill="1" applyBorder="1"/>
    <xf numFmtId="0" fontId="0" fillId="0" borderId="50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27" fillId="8" borderId="61" xfId="0" applyFont="1" applyFill="1" applyBorder="1" applyAlignment="1">
      <alignment horizontal="center" vertical="center" wrapText="1"/>
    </xf>
    <xf numFmtId="0" fontId="0" fillId="9" borderId="62" xfId="0" applyFill="1" applyBorder="1" applyAlignment="1">
      <alignment vertical="center" wrapText="1"/>
    </xf>
    <xf numFmtId="0" fontId="0" fillId="9" borderId="61" xfId="0" applyFill="1" applyBorder="1" applyAlignment="1">
      <alignment vertical="center" wrapText="1"/>
    </xf>
    <xf numFmtId="0" fontId="28" fillId="9" borderId="61" xfId="0" applyFont="1" applyFill="1" applyBorder="1" applyAlignment="1">
      <alignment vertical="center" wrapText="1"/>
    </xf>
    <xf numFmtId="0" fontId="0" fillId="9" borderId="63" xfId="0" applyFill="1" applyBorder="1" applyAlignment="1">
      <alignment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1" xfId="0" applyFont="1" applyBorder="1" applyAlignment="1">
      <alignment vertical="center" wrapText="1"/>
    </xf>
    <xf numFmtId="0" fontId="0" fillId="0" borderId="61" xfId="0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right" vertical="center" wrapText="1"/>
    </xf>
    <xf numFmtId="0" fontId="0" fillId="9" borderId="62" xfId="0" applyFill="1" applyBorder="1" applyAlignment="1">
      <alignment wrapText="1"/>
    </xf>
    <xf numFmtId="0" fontId="0" fillId="9" borderId="61" xfId="0" applyFill="1" applyBorder="1" applyAlignment="1">
      <alignment wrapText="1"/>
    </xf>
    <xf numFmtId="0" fontId="28" fillId="9" borderId="61" xfId="0" applyFont="1" applyFill="1" applyBorder="1" applyAlignment="1">
      <alignment wrapText="1"/>
    </xf>
    <xf numFmtId="0" fontId="27" fillId="0" borderId="55" xfId="0" applyFont="1" applyBorder="1" applyAlignment="1">
      <alignment horizontal="center" vertical="center" wrapText="1"/>
    </xf>
    <xf numFmtId="0" fontId="27" fillId="0" borderId="58" xfId="0" applyFont="1" applyBorder="1" applyAlignment="1">
      <alignment vertical="center" wrapText="1"/>
    </xf>
    <xf numFmtId="0" fontId="0" fillId="0" borderId="58" xfId="0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right" vertical="center" wrapText="1"/>
    </xf>
    <xf numFmtId="0" fontId="0" fillId="9" borderId="55" xfId="0" applyFill="1" applyBorder="1" applyAlignment="1">
      <alignment vertical="center" wrapText="1"/>
    </xf>
    <xf numFmtId="0" fontId="0" fillId="9" borderId="58" xfId="0" applyFill="1" applyBorder="1" applyAlignment="1">
      <alignment vertical="center" wrapText="1"/>
    </xf>
    <xf numFmtId="0" fontId="7" fillId="9" borderId="58" xfId="0" applyFont="1" applyFill="1" applyBorder="1" applyAlignment="1">
      <alignment horizontal="center" vertical="center" wrapText="1"/>
    </xf>
    <xf numFmtId="0" fontId="7" fillId="9" borderId="60" xfId="0" applyFont="1" applyFill="1" applyBorder="1" applyAlignment="1">
      <alignment horizontal="right" vertical="center" wrapText="1"/>
    </xf>
    <xf numFmtId="0" fontId="0" fillId="0" borderId="0" xfId="0" quotePrefix="1" applyFont="1"/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7" xfId="0" applyFont="1" applyFill="1" applyBorder="1"/>
    <xf numFmtId="0" fontId="7" fillId="2" borderId="15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7" fillId="3" borderId="8" xfId="0" applyNumberFormat="1" applyFont="1" applyFill="1" applyBorder="1" applyAlignment="1">
      <alignment horizontal="center"/>
    </xf>
    <xf numFmtId="2" fontId="7" fillId="2" borderId="79" xfId="0" applyNumberFormat="1" applyFont="1" applyFill="1" applyBorder="1" applyAlignment="1">
      <alignment horizontal="right" vertical="center" wrapText="1"/>
    </xf>
    <xf numFmtId="2" fontId="1" fillId="0" borderId="80" xfId="0" applyNumberFormat="1" applyFont="1" applyBorder="1" applyAlignment="1">
      <alignment horizontal="right" vertical="center" wrapText="1"/>
    </xf>
    <xf numFmtId="2" fontId="7" fillId="3" borderId="79" xfId="0" applyNumberFormat="1" applyFont="1" applyFill="1" applyBorder="1"/>
    <xf numFmtId="2" fontId="7" fillId="2" borderId="40" xfId="0" applyNumberFormat="1" applyFont="1" applyFill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5" borderId="75" xfId="0" applyFont="1" applyFill="1" applyBorder="1" applyAlignment="1">
      <alignment horizontal="center" vertical="center" wrapText="1"/>
    </xf>
    <xf numFmtId="0" fontId="1" fillId="5" borderId="89" xfId="0" applyFont="1" applyFill="1" applyBorder="1" applyAlignment="1">
      <alignment horizontal="left" vertical="center" wrapText="1"/>
    </xf>
    <xf numFmtId="0" fontId="7" fillId="5" borderId="90" xfId="0" applyFont="1" applyFill="1" applyBorder="1" applyAlignment="1">
      <alignment horizontal="left" vertical="center" wrapText="1"/>
    </xf>
    <xf numFmtId="1" fontId="7" fillId="5" borderId="20" xfId="0" applyNumberFormat="1" applyFont="1" applyFill="1" applyBorder="1" applyAlignment="1">
      <alignment horizontal="center" vertical="center" wrapText="1"/>
    </xf>
    <xf numFmtId="1" fontId="7" fillId="5" borderId="21" xfId="0" applyNumberFormat="1" applyFont="1" applyFill="1" applyBorder="1" applyAlignment="1">
      <alignment horizontal="center" vertical="center" wrapText="1"/>
    </xf>
    <xf numFmtId="2" fontId="7" fillId="5" borderId="76" xfId="0" applyNumberFormat="1" applyFont="1" applyFill="1" applyBorder="1" applyAlignment="1">
      <alignment horizontal="right" vertical="center" wrapText="1"/>
    </xf>
    <xf numFmtId="0" fontId="1" fillId="5" borderId="84" xfId="0" applyFont="1" applyFill="1" applyBorder="1" applyAlignment="1">
      <alignment horizontal="center" vertical="center" wrapText="1"/>
    </xf>
    <xf numFmtId="0" fontId="1" fillId="5" borderId="80" xfId="0" applyFont="1" applyFill="1" applyBorder="1" applyAlignment="1">
      <alignment horizontal="left" vertical="center" wrapText="1"/>
    </xf>
    <xf numFmtId="0" fontId="7" fillId="5" borderId="85" xfId="0" applyFont="1" applyFill="1" applyBorder="1" applyAlignment="1">
      <alignment horizontal="left" vertical="center" wrapText="1"/>
    </xf>
    <xf numFmtId="1" fontId="7" fillId="5" borderId="23" xfId="0" applyNumberFormat="1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2" fontId="7" fillId="5" borderId="49" xfId="0" applyNumberFormat="1" applyFont="1" applyFill="1" applyBorder="1" applyAlignment="1">
      <alignment horizontal="right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left" vertical="center" wrapText="1"/>
    </xf>
    <xf numFmtId="0" fontId="1" fillId="0" borderId="85" xfId="0" applyFont="1" applyBorder="1" applyAlignment="1">
      <alignment horizontal="left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/>
    </xf>
    <xf numFmtId="0" fontId="1" fillId="5" borderId="84" xfId="0" applyFont="1" applyFill="1" applyBorder="1" applyAlignment="1">
      <alignment horizontal="center" vertical="center"/>
    </xf>
    <xf numFmtId="0" fontId="1" fillId="5" borderId="80" xfId="0" applyFont="1" applyFill="1" applyBorder="1"/>
    <xf numFmtId="0" fontId="1" fillId="5" borderId="91" xfId="0" applyFont="1" applyFill="1" applyBorder="1" applyAlignment="1">
      <alignment horizontal="center" vertical="center"/>
    </xf>
    <xf numFmtId="0" fontId="1" fillId="5" borderId="87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1" fontId="7" fillId="5" borderId="25" xfId="0" applyNumberFormat="1" applyFont="1" applyFill="1" applyBorder="1" applyAlignment="1">
      <alignment horizontal="center" vertical="center" wrapText="1"/>
    </xf>
    <xf numFmtId="1" fontId="7" fillId="5" borderId="24" xfId="0" applyNumberFormat="1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left"/>
    </xf>
    <xf numFmtId="1" fontId="7" fillId="3" borderId="6" xfId="0" applyNumberFormat="1" applyFont="1" applyFill="1" applyBorder="1" applyAlignment="1">
      <alignment horizontal="center" vertical="center"/>
    </xf>
    <xf numFmtId="2" fontId="7" fillId="3" borderId="4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2" fontId="7" fillId="5" borderId="5" xfId="0" applyNumberFormat="1" applyFont="1" applyFill="1" applyBorder="1"/>
    <xf numFmtId="0" fontId="0" fillId="6" borderId="1" xfId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7" fillId="3" borderId="6" xfId="0" applyFont="1" applyFill="1" applyBorder="1"/>
    <xf numFmtId="2" fontId="7" fillId="3" borderId="8" xfId="0" applyNumberFormat="1" applyFont="1" applyFill="1" applyBorder="1"/>
    <xf numFmtId="0" fontId="7" fillId="3" borderId="3" xfId="0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0" fontId="0" fillId="0" borderId="0" xfId="0" applyFont="1"/>
    <xf numFmtId="1" fontId="9" fillId="0" borderId="2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2" fontId="0" fillId="0" borderId="49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0" xfId="0" applyNumberFormat="1" applyFont="1"/>
    <xf numFmtId="0" fontId="0" fillId="0" borderId="9" xfId="0" applyFont="1" applyBorder="1" applyAlignment="1">
      <alignment horizontal="left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43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6" borderId="33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19" fillId="0" borderId="44" xfId="1" applyFont="1" applyBorder="1" applyAlignment="1">
      <alignment horizontal="center" vertical="center" wrapText="1"/>
    </xf>
    <xf numFmtId="0" fontId="19" fillId="0" borderId="45" xfId="1" applyFont="1" applyBorder="1" applyAlignment="1">
      <alignment horizontal="center" vertical="center" wrapText="1"/>
    </xf>
    <xf numFmtId="0" fontId="19" fillId="0" borderId="20" xfId="1" applyFont="1" applyBorder="1" applyAlignment="1">
      <alignment horizontal="center" vertical="center" wrapText="1"/>
    </xf>
    <xf numFmtId="0" fontId="19" fillId="0" borderId="46" xfId="1" applyFont="1" applyBorder="1" applyAlignment="1">
      <alignment horizontal="center" vertical="center" wrapText="1"/>
    </xf>
    <xf numFmtId="0" fontId="19" fillId="0" borderId="30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47" xfId="1" applyFont="1" applyBorder="1" applyAlignment="1">
      <alignment horizontal="center" vertical="center" wrapText="1"/>
    </xf>
    <xf numFmtId="0" fontId="19" fillId="0" borderId="48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26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0" fillId="6" borderId="44" xfId="0" applyFont="1" applyFill="1" applyBorder="1" applyAlignment="1">
      <alignment horizontal="center" vertical="center" wrapText="1"/>
    </xf>
    <xf numFmtId="0" fontId="0" fillId="6" borderId="45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46" xfId="0" applyFont="1" applyFill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47" xfId="0" applyFont="1" applyFill="1" applyBorder="1" applyAlignment="1">
      <alignment horizontal="center" vertical="center" wrapText="1"/>
    </xf>
    <xf numFmtId="0" fontId="0" fillId="6" borderId="4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6" borderId="32" xfId="6" applyFont="1" applyFill="1" applyBorder="1" applyAlignment="1">
      <alignment horizontal="center" vertical="center" wrapText="1"/>
    </xf>
    <xf numFmtId="0" fontId="15" fillId="6" borderId="23" xfId="6" applyFont="1" applyFill="1" applyBorder="1" applyAlignment="1">
      <alignment horizontal="center" vertical="center" wrapText="1"/>
    </xf>
    <xf numFmtId="0" fontId="15" fillId="6" borderId="25" xfId="6" applyFont="1" applyFill="1" applyBorder="1" applyAlignment="1">
      <alignment horizontal="center" vertical="center" wrapText="1"/>
    </xf>
    <xf numFmtId="0" fontId="15" fillId="6" borderId="31" xfId="6" applyFont="1" applyFill="1" applyBorder="1" applyAlignment="1">
      <alignment horizontal="center" vertical="center" wrapText="1"/>
    </xf>
    <xf numFmtId="0" fontId="15" fillId="6" borderId="1" xfId="6" applyFont="1" applyFill="1" applyBorder="1" applyAlignment="1">
      <alignment horizontal="center" vertical="center" wrapText="1"/>
    </xf>
    <xf numFmtId="0" fontId="15" fillId="6" borderId="14" xfId="6" applyFont="1" applyFill="1" applyBorder="1" applyAlignment="1">
      <alignment horizontal="center" vertical="center" wrapText="1"/>
    </xf>
    <xf numFmtId="0" fontId="15" fillId="6" borderId="33" xfId="6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5" fillId="6" borderId="24" xfId="6" applyFont="1" applyFill="1" applyBorder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1" fontId="0" fillId="6" borderId="29" xfId="0" applyNumberFormat="1" applyFont="1" applyFill="1" applyBorder="1" applyAlignment="1">
      <alignment horizontal="center" vertical="center" wrapText="1"/>
    </xf>
    <xf numFmtId="1" fontId="0" fillId="6" borderId="26" xfId="0" applyNumberFormat="1" applyFont="1" applyFill="1" applyBorder="1" applyAlignment="1">
      <alignment horizontal="center" vertical="center" wrapText="1"/>
    </xf>
    <xf numFmtId="1" fontId="0" fillId="6" borderId="30" xfId="0" applyNumberFormat="1" applyFont="1" applyFill="1" applyBorder="1" applyAlignment="1">
      <alignment horizontal="center" vertical="center" wrapText="1"/>
    </xf>
    <xf numFmtId="1" fontId="0" fillId="6" borderId="4" xfId="0" applyNumberFormat="1" applyFont="1" applyFill="1" applyBorder="1" applyAlignment="1">
      <alignment horizontal="center" vertical="center" wrapText="1"/>
    </xf>
    <xf numFmtId="1" fontId="0" fillId="6" borderId="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2" fontId="0" fillId="0" borderId="21" xfId="0" applyNumberFormat="1" applyFont="1" applyBorder="1" applyAlignment="1">
      <alignment horizontal="right" vertical="center" wrapText="1"/>
    </xf>
    <xf numFmtId="0" fontId="0" fillId="6" borderId="1" xfId="0" applyFont="1" applyFill="1" applyBorder="1" applyAlignment="1">
      <alignment horizontal="left" vertical="center" wrapText="1"/>
    </xf>
    <xf numFmtId="1" fontId="0" fillId="6" borderId="11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right" vertical="center" wrapText="1"/>
    </xf>
    <xf numFmtId="1" fontId="0" fillId="4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right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6" borderId="1" xfId="2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2" fontId="3" fillId="0" borderId="21" xfId="0" applyNumberFormat="1" applyFont="1" applyBorder="1" applyAlignment="1">
      <alignment horizontal="right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righ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6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 wrapText="1"/>
    </xf>
    <xf numFmtId="0" fontId="3" fillId="0" borderId="4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2" fontId="0" fillId="0" borderId="93" xfId="0" applyNumberFormat="1" applyFont="1" applyBorder="1" applyAlignment="1">
      <alignment horizontal="right" vertical="center" wrapText="1"/>
    </xf>
    <xf numFmtId="2" fontId="0" fillId="0" borderId="92" xfId="0" applyNumberFormat="1" applyFont="1" applyBorder="1" applyAlignment="1">
      <alignment horizontal="right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2" fontId="0" fillId="0" borderId="89" xfId="0" applyNumberFormat="1" applyFont="1" applyBorder="1" applyAlignment="1">
      <alignment horizontal="right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8" borderId="64" xfId="0" applyFont="1" applyFill="1" applyBorder="1" applyAlignment="1">
      <alignment horizontal="center" vertical="center" wrapText="1"/>
    </xf>
    <xf numFmtId="0" fontId="27" fillId="8" borderId="56" xfId="0" applyFont="1" applyFill="1" applyBorder="1" applyAlignment="1">
      <alignment horizontal="center" vertical="center" wrapText="1"/>
    </xf>
    <xf numFmtId="0" fontId="27" fillId="8" borderId="57" xfId="0" applyFont="1" applyFill="1" applyBorder="1" applyAlignment="1">
      <alignment horizontal="center" vertical="center" wrapText="1"/>
    </xf>
    <xf numFmtId="0" fontId="27" fillId="8" borderId="65" xfId="0" applyFont="1" applyFill="1" applyBorder="1" applyAlignment="1">
      <alignment horizontal="center" vertical="center" wrapText="1"/>
    </xf>
    <xf numFmtId="0" fontId="27" fillId="8" borderId="66" xfId="0" applyFont="1" applyFill="1" applyBorder="1" applyAlignment="1">
      <alignment horizontal="center" vertical="center" wrapText="1"/>
    </xf>
    <xf numFmtId="0" fontId="27" fillId="8" borderId="67" xfId="0" applyFont="1" applyFill="1" applyBorder="1" applyAlignment="1">
      <alignment horizontal="center" vertical="center" wrapText="1"/>
    </xf>
    <xf numFmtId="0" fontId="27" fillId="8" borderId="68" xfId="0" applyFont="1" applyFill="1" applyBorder="1" applyAlignment="1">
      <alignment horizontal="center" vertical="center" wrapText="1"/>
    </xf>
    <xf numFmtId="0" fontId="27" fillId="8" borderId="69" xfId="0" applyFont="1" applyFill="1" applyBorder="1" applyAlignment="1">
      <alignment horizontal="center" vertical="center" wrapText="1"/>
    </xf>
    <xf numFmtId="0" fontId="27" fillId="8" borderId="70" xfId="0" applyFont="1" applyFill="1" applyBorder="1" applyAlignment="1">
      <alignment horizontal="center" vertical="center" wrapText="1"/>
    </xf>
    <xf numFmtId="0" fontId="27" fillId="8" borderId="59" xfId="0" applyFont="1" applyFill="1" applyBorder="1" applyAlignment="1">
      <alignment horizontal="center" vertical="center" wrapText="1"/>
    </xf>
    <xf numFmtId="0" fontId="27" fillId="8" borderId="71" xfId="0" applyFont="1" applyFill="1" applyBorder="1" applyAlignment="1">
      <alignment horizontal="center" vertical="center" wrapText="1"/>
    </xf>
    <xf numFmtId="0" fontId="27" fillId="8" borderId="72" xfId="0" applyFont="1" applyFill="1" applyBorder="1" applyAlignment="1">
      <alignment horizontal="center" vertical="center" wrapText="1"/>
    </xf>
    <xf numFmtId="0" fontId="27" fillId="8" borderId="7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Нормален 2" xfId="6"/>
  </cellStyles>
  <dxfs count="0"/>
  <tableStyles count="0" defaultTableStyle="TableStyleMedium2" defaultPivotStyle="PivotStyleLight16"/>
  <colors>
    <mruColors>
      <color rgb="FFFFCC66"/>
      <color rgb="FFFFCCCC"/>
      <color rgb="FFCCCCFF"/>
      <color rgb="FFFFFF99"/>
      <color rgb="FFE262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390525</xdr:colOff>
      <xdr:row>23</xdr:row>
      <xdr:rowOff>47625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15325" cy="442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238125</xdr:colOff>
      <xdr:row>38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82125" cy="727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590550</xdr:colOff>
      <xdr:row>30</xdr:row>
      <xdr:rowOff>47625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24950" cy="576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485775</xdr:colOff>
      <xdr:row>43</xdr:row>
      <xdr:rowOff>123825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68175" cy="831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14"/>
  <sheetViews>
    <sheetView zoomScaleNormal="100" workbookViewId="0">
      <selection activeCell="C11" sqref="C11"/>
    </sheetView>
  </sheetViews>
  <sheetFormatPr defaultRowHeight="15" x14ac:dyDescent="0.25"/>
  <cols>
    <col min="1" max="1" width="6.140625" style="18" customWidth="1"/>
    <col min="2" max="2" width="16.28515625" style="18" customWidth="1"/>
    <col min="3" max="3" width="43.140625" style="18" customWidth="1"/>
    <col min="4" max="4" width="15.28515625" style="18" customWidth="1"/>
    <col min="5" max="5" width="16.7109375" style="18" customWidth="1"/>
    <col min="6" max="6" width="19.140625" style="18" customWidth="1"/>
    <col min="7" max="7" width="9.28515625" style="18" customWidth="1"/>
    <col min="8" max="16384" width="9.140625" style="18"/>
  </cols>
  <sheetData>
    <row r="1" spans="1:7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7" s="58" customFormat="1" x14ac:dyDescent="0.25">
      <c r="A4" s="579" t="s">
        <v>316</v>
      </c>
      <c r="B4" s="579"/>
      <c r="C4" s="579"/>
      <c r="D4" s="579"/>
      <c r="E4" s="579"/>
      <c r="F4" s="579"/>
    </row>
    <row r="6" spans="1:7" s="56" customFormat="1" ht="15" customHeight="1" x14ac:dyDescent="0.25">
      <c r="A6" s="580" t="s">
        <v>113</v>
      </c>
      <c r="B6" s="580"/>
      <c r="C6" s="580"/>
      <c r="D6" s="580"/>
      <c r="E6" s="580"/>
      <c r="F6" s="580"/>
      <c r="G6" s="58"/>
    </row>
    <row r="7" spans="1:7" s="56" customFormat="1" ht="15.75" thickBot="1" x14ac:dyDescent="0.3">
      <c r="A7" s="57"/>
      <c r="B7" s="58"/>
      <c r="C7" s="58"/>
      <c r="D7" s="57"/>
      <c r="E7" s="57"/>
      <c r="F7" s="58"/>
      <c r="G7" s="58"/>
    </row>
    <row r="8" spans="1:7" s="56" customFormat="1" ht="15" customHeight="1" x14ac:dyDescent="0.25">
      <c r="A8" s="583" t="s">
        <v>133</v>
      </c>
      <c r="B8" s="585" t="s">
        <v>134</v>
      </c>
      <c r="C8" s="585" t="s">
        <v>135</v>
      </c>
      <c r="D8" s="587" t="s">
        <v>136</v>
      </c>
      <c r="E8" s="588"/>
      <c r="F8" s="581" t="s">
        <v>303</v>
      </c>
      <c r="G8" s="58"/>
    </row>
    <row r="9" spans="1:7" s="56" customFormat="1" x14ac:dyDescent="0.25">
      <c r="A9" s="584"/>
      <c r="B9" s="586"/>
      <c r="C9" s="586"/>
      <c r="D9" s="589"/>
      <c r="E9" s="590"/>
      <c r="F9" s="582"/>
      <c r="G9" s="58"/>
    </row>
    <row r="10" spans="1:7" s="56" customFormat="1" ht="100.5" customHeight="1" x14ac:dyDescent="0.25">
      <c r="A10" s="584"/>
      <c r="B10" s="586"/>
      <c r="C10" s="586"/>
      <c r="D10" s="59" t="s">
        <v>44</v>
      </c>
      <c r="E10" s="59" t="s">
        <v>45</v>
      </c>
      <c r="F10" s="582"/>
      <c r="G10" s="58"/>
    </row>
    <row r="11" spans="1:7" s="56" customFormat="1" ht="37.5" customHeight="1" x14ac:dyDescent="0.25">
      <c r="A11" s="72">
        <v>1</v>
      </c>
      <c r="B11" s="60" t="s">
        <v>261</v>
      </c>
      <c r="C11" s="60" t="s">
        <v>27</v>
      </c>
      <c r="D11" s="47">
        <f>ROUND(+E11/8,0)</f>
        <v>13</v>
      </c>
      <c r="E11" s="48">
        <v>100</v>
      </c>
      <c r="F11" s="49">
        <f>+ROUND((230/21)*D11,2)</f>
        <v>142.38</v>
      </c>
      <c r="G11" s="58"/>
    </row>
    <row r="12" spans="1:7" s="56" customFormat="1" ht="28.5" customHeight="1" x14ac:dyDescent="0.25">
      <c r="A12" s="72">
        <v>2</v>
      </c>
      <c r="B12" s="60" t="s">
        <v>261</v>
      </c>
      <c r="C12" s="60" t="s">
        <v>91</v>
      </c>
      <c r="D12" s="47">
        <f>ROUND(+E12/8,0)</f>
        <v>11</v>
      </c>
      <c r="E12" s="48">
        <v>84</v>
      </c>
      <c r="F12" s="49">
        <f>+ROUND((230/21)*D12,2)</f>
        <v>120.48</v>
      </c>
    </row>
    <row r="13" spans="1:7" s="56" customFormat="1" ht="38.25" customHeight="1" thickBot="1" x14ac:dyDescent="0.3">
      <c r="A13" s="72">
        <v>3</v>
      </c>
      <c r="B13" s="60" t="s">
        <v>261</v>
      </c>
      <c r="C13" s="60" t="s">
        <v>197</v>
      </c>
      <c r="D13" s="47">
        <f>ROUND(+E13/8,0)</f>
        <v>7</v>
      </c>
      <c r="E13" s="48">
        <v>56</v>
      </c>
      <c r="F13" s="49">
        <f>+ROUND((230/21)*D13,2)</f>
        <v>76.67</v>
      </c>
    </row>
    <row r="14" spans="1:7" s="56" customFormat="1" ht="37.5" customHeight="1" thickBot="1" x14ac:dyDescent="0.3">
      <c r="A14" s="98"/>
      <c r="B14" s="99"/>
      <c r="C14" s="99" t="s">
        <v>170</v>
      </c>
      <c r="D14" s="100">
        <f>SUM(D11:D13)</f>
        <v>31</v>
      </c>
      <c r="E14" s="101">
        <f>SUM(E11:E13)</f>
        <v>240</v>
      </c>
      <c r="F14" s="102">
        <f>SUM(F11:F13)</f>
        <v>339.53000000000003</v>
      </c>
      <c r="G14" s="58"/>
    </row>
  </sheetData>
  <mergeCells count="9">
    <mergeCell ref="A3:F3"/>
    <mergeCell ref="A1:F1"/>
    <mergeCell ref="A4:F4"/>
    <mergeCell ref="A6:F6"/>
    <mergeCell ref="F8:F10"/>
    <mergeCell ref="A8:A10"/>
    <mergeCell ref="B8:B10"/>
    <mergeCell ref="C8:C10"/>
    <mergeCell ref="D8:E9"/>
  </mergeCells>
  <phoneticPr fontId="4" type="noConversion"/>
  <pageMargins left="0.75" right="0.75" top="1" bottom="1" header="0.5" footer="0.5"/>
  <pageSetup paperSize="9" scale="7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6"/>
  <sheetViews>
    <sheetView topLeftCell="A10" workbookViewId="0">
      <selection activeCell="A3" sqref="A3:F3"/>
    </sheetView>
  </sheetViews>
  <sheetFormatPr defaultRowHeight="15" x14ac:dyDescent="0.25"/>
  <cols>
    <col min="1" max="1" width="9.140625" style="56"/>
    <col min="2" max="2" width="18.28515625" style="56" customWidth="1"/>
    <col min="3" max="3" width="65.140625" style="56" customWidth="1"/>
    <col min="4" max="4" width="13.42578125" style="56" customWidth="1"/>
    <col min="5" max="5" width="17" style="56" customWidth="1"/>
    <col min="6" max="6" width="16.28515625" style="56" customWidth="1"/>
    <col min="7" max="16384" width="9.140625" style="56"/>
  </cols>
  <sheetData>
    <row r="1" spans="1:7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7" s="58" customFormat="1" x14ac:dyDescent="0.25">
      <c r="A4" s="579" t="s">
        <v>316</v>
      </c>
      <c r="B4" s="579"/>
      <c r="C4" s="579"/>
      <c r="D4" s="579"/>
      <c r="E4" s="579"/>
      <c r="F4" s="579"/>
    </row>
    <row r="6" spans="1:7" x14ac:dyDescent="0.25">
      <c r="A6" s="580" t="s">
        <v>73</v>
      </c>
      <c r="B6" s="580"/>
      <c r="C6" s="580"/>
      <c r="D6" s="580"/>
      <c r="E6" s="580"/>
      <c r="F6" s="580"/>
    </row>
    <row r="7" spans="1:7" ht="15.75" thickBot="1" x14ac:dyDescent="0.3"/>
    <row r="8" spans="1:7" s="88" customForma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9" t="s">
        <v>303</v>
      </c>
      <c r="G8" s="89"/>
    </row>
    <row r="9" spans="1:7" s="88" customFormat="1" x14ac:dyDescent="0.25">
      <c r="A9" s="601"/>
      <c r="B9" s="603"/>
      <c r="C9" s="603"/>
      <c r="D9" s="603"/>
      <c r="E9" s="603"/>
      <c r="F9" s="610"/>
      <c r="G9" s="89"/>
    </row>
    <row r="10" spans="1:7" s="88" customFormat="1" ht="105.75" customHeight="1" x14ac:dyDescent="0.25">
      <c r="A10" s="601"/>
      <c r="B10" s="603"/>
      <c r="C10" s="603"/>
      <c r="D10" s="189" t="s">
        <v>44</v>
      </c>
      <c r="E10" s="189" t="s">
        <v>45</v>
      </c>
      <c r="F10" s="610"/>
      <c r="G10" s="89"/>
    </row>
    <row r="11" spans="1:7" s="88" customFormat="1" x14ac:dyDescent="0.25">
      <c r="A11" s="121"/>
      <c r="B11" s="45" t="s">
        <v>104</v>
      </c>
      <c r="C11" s="122"/>
      <c r="D11" s="123"/>
      <c r="E11" s="123"/>
      <c r="F11" s="124"/>
    </row>
    <row r="12" spans="1:7" s="88" customFormat="1" ht="27.75" customHeight="1" x14ac:dyDescent="0.25">
      <c r="A12" s="90">
        <v>1</v>
      </c>
      <c r="B12" s="210" t="s">
        <v>261</v>
      </c>
      <c r="C12" s="46" t="s">
        <v>105</v>
      </c>
      <c r="D12" s="47">
        <f t="shared" ref="D12:D31" si="0">ROUND(+E12/8,0)</f>
        <v>5</v>
      </c>
      <c r="E12" s="47">
        <v>40</v>
      </c>
      <c r="F12" s="49">
        <f>+ROUND((230/21)*D12,2)</f>
        <v>54.76</v>
      </c>
    </row>
    <row r="13" spans="1:7" s="88" customFormat="1" ht="27.75" customHeight="1" x14ac:dyDescent="0.25">
      <c r="A13" s="90">
        <v>2</v>
      </c>
      <c r="B13" s="210" t="s">
        <v>261</v>
      </c>
      <c r="C13" s="46" t="s">
        <v>108</v>
      </c>
      <c r="D13" s="47">
        <f t="shared" si="0"/>
        <v>5</v>
      </c>
      <c r="E13" s="47">
        <v>40</v>
      </c>
      <c r="F13" s="49">
        <f>+ROUND((230/21)*D13,2)</f>
        <v>54.76</v>
      </c>
    </row>
    <row r="14" spans="1:7" s="88" customFormat="1" ht="27.75" customHeight="1" x14ac:dyDescent="0.25">
      <c r="A14" s="90">
        <v>3</v>
      </c>
      <c r="B14" s="210" t="s">
        <v>261</v>
      </c>
      <c r="C14" s="46" t="s">
        <v>61</v>
      </c>
      <c r="D14" s="47">
        <f t="shared" si="0"/>
        <v>5</v>
      </c>
      <c r="E14" s="47">
        <v>40</v>
      </c>
      <c r="F14" s="49">
        <f>+ROUND((230/21)*D14,2)</f>
        <v>54.76</v>
      </c>
    </row>
    <row r="15" spans="1:7" s="88" customFormat="1" x14ac:dyDescent="0.25">
      <c r="A15" s="121"/>
      <c r="B15" s="45" t="s">
        <v>107</v>
      </c>
      <c r="C15" s="122"/>
      <c r="D15" s="123"/>
      <c r="E15" s="123"/>
      <c r="F15" s="124"/>
    </row>
    <row r="16" spans="1:7" s="88" customFormat="1" ht="27.75" customHeight="1" x14ac:dyDescent="0.25">
      <c r="A16" s="90">
        <v>4</v>
      </c>
      <c r="B16" s="210" t="s">
        <v>261</v>
      </c>
      <c r="C16" s="46" t="s">
        <v>62</v>
      </c>
      <c r="D16" s="47">
        <f t="shared" si="0"/>
        <v>5</v>
      </c>
      <c r="E16" s="47">
        <v>40</v>
      </c>
      <c r="F16" s="49">
        <f>+ROUND((230/21)*D16,2)</f>
        <v>54.76</v>
      </c>
    </row>
    <row r="17" spans="1:6" s="88" customFormat="1" ht="27.75" customHeight="1" x14ac:dyDescent="0.25">
      <c r="A17" s="90">
        <v>5</v>
      </c>
      <c r="B17" s="210" t="s">
        <v>261</v>
      </c>
      <c r="C17" s="46" t="s">
        <v>63</v>
      </c>
      <c r="D17" s="47">
        <f t="shared" si="0"/>
        <v>5</v>
      </c>
      <c r="E17" s="47">
        <v>40</v>
      </c>
      <c r="F17" s="49">
        <f>+ROUND((230/21)*D17,2)</f>
        <v>54.76</v>
      </c>
    </row>
    <row r="18" spans="1:6" s="88" customFormat="1" ht="27.75" customHeight="1" x14ac:dyDescent="0.25">
      <c r="A18" s="90">
        <v>6</v>
      </c>
      <c r="B18" s="210" t="s">
        <v>261</v>
      </c>
      <c r="C18" s="46" t="s">
        <v>74</v>
      </c>
      <c r="D18" s="47">
        <f t="shared" si="0"/>
        <v>4</v>
      </c>
      <c r="E18" s="47">
        <v>30</v>
      </c>
      <c r="F18" s="49">
        <f>+ROUND((230/21)*D18,2)</f>
        <v>43.81</v>
      </c>
    </row>
    <row r="19" spans="1:6" x14ac:dyDescent="0.25">
      <c r="A19" s="105"/>
      <c r="B19" s="106" t="s">
        <v>266</v>
      </c>
      <c r="C19" s="107"/>
      <c r="D19" s="108"/>
      <c r="E19" s="108"/>
      <c r="F19" s="109"/>
    </row>
    <row r="20" spans="1:6" s="88" customFormat="1" ht="27.75" customHeight="1" x14ac:dyDescent="0.25">
      <c r="A20" s="90">
        <v>7</v>
      </c>
      <c r="B20" s="210" t="s">
        <v>261</v>
      </c>
      <c r="C20" s="46" t="s">
        <v>64</v>
      </c>
      <c r="D20" s="47">
        <f t="shared" si="0"/>
        <v>3</v>
      </c>
      <c r="E20" s="47">
        <v>20</v>
      </c>
      <c r="F20" s="49">
        <f>+ROUND((230/21)*D20,2)</f>
        <v>32.86</v>
      </c>
    </row>
    <row r="21" spans="1:6" s="88" customFormat="1" ht="27.75" customHeight="1" x14ac:dyDescent="0.25">
      <c r="A21" s="90">
        <v>8</v>
      </c>
      <c r="B21" s="210" t="s">
        <v>261</v>
      </c>
      <c r="C21" s="46" t="s">
        <v>65</v>
      </c>
      <c r="D21" s="47">
        <f t="shared" si="0"/>
        <v>5</v>
      </c>
      <c r="E21" s="47">
        <v>40</v>
      </c>
      <c r="F21" s="49">
        <f>+ROUND((230/21)*D21,2)</f>
        <v>54.76</v>
      </c>
    </row>
    <row r="22" spans="1:6" s="88" customFormat="1" ht="27.75" customHeight="1" x14ac:dyDescent="0.25">
      <c r="A22" s="90">
        <v>9</v>
      </c>
      <c r="B22" s="210" t="s">
        <v>261</v>
      </c>
      <c r="C22" s="46" t="s">
        <v>66</v>
      </c>
      <c r="D22" s="47">
        <f t="shared" si="0"/>
        <v>5</v>
      </c>
      <c r="E22" s="47">
        <v>40</v>
      </c>
      <c r="F22" s="49">
        <f>+ROUND((230/21)*D22,2)</f>
        <v>54.76</v>
      </c>
    </row>
    <row r="23" spans="1:6" x14ac:dyDescent="0.25">
      <c r="A23" s="105"/>
      <c r="B23" s="106" t="s">
        <v>100</v>
      </c>
      <c r="C23" s="107"/>
      <c r="D23" s="108"/>
      <c r="E23" s="108"/>
      <c r="F23" s="109"/>
    </row>
    <row r="24" spans="1:6" s="88" customFormat="1" ht="27.75" customHeight="1" x14ac:dyDescent="0.25">
      <c r="A24" s="90">
        <v>10</v>
      </c>
      <c r="B24" s="210" t="s">
        <v>261</v>
      </c>
      <c r="C24" s="46" t="s">
        <v>67</v>
      </c>
      <c r="D24" s="47">
        <f t="shared" si="0"/>
        <v>5</v>
      </c>
      <c r="E24" s="47">
        <v>40</v>
      </c>
      <c r="F24" s="49">
        <f>+ROUND((230/21)*D24,2)</f>
        <v>54.76</v>
      </c>
    </row>
    <row r="25" spans="1:6" s="88" customFormat="1" ht="27.75" customHeight="1" x14ac:dyDescent="0.25">
      <c r="A25" s="90">
        <v>11</v>
      </c>
      <c r="B25" s="210" t="s">
        <v>261</v>
      </c>
      <c r="C25" s="46" t="s">
        <v>68</v>
      </c>
      <c r="D25" s="47">
        <f t="shared" si="0"/>
        <v>3</v>
      </c>
      <c r="E25" s="47">
        <v>20</v>
      </c>
      <c r="F25" s="49">
        <f>+ROUND((230/21)*D25,2)</f>
        <v>32.86</v>
      </c>
    </row>
    <row r="26" spans="1:6" s="88" customFormat="1" ht="27.75" customHeight="1" x14ac:dyDescent="0.25">
      <c r="A26" s="90">
        <v>12</v>
      </c>
      <c r="B26" s="210" t="s">
        <v>261</v>
      </c>
      <c r="C26" s="46" t="s">
        <v>232</v>
      </c>
      <c r="D26" s="47">
        <f t="shared" si="0"/>
        <v>1</v>
      </c>
      <c r="E26" s="47">
        <v>10</v>
      </c>
      <c r="F26" s="49">
        <f>+ROUND((230/21)*D26,2)</f>
        <v>10.95</v>
      </c>
    </row>
    <row r="27" spans="1:6" x14ac:dyDescent="0.25">
      <c r="A27" s="105"/>
      <c r="B27" s="106" t="s">
        <v>204</v>
      </c>
      <c r="C27" s="107"/>
      <c r="D27" s="108"/>
      <c r="E27" s="108"/>
      <c r="F27" s="109"/>
    </row>
    <row r="28" spans="1:6" s="88" customFormat="1" ht="27.75" customHeight="1" x14ac:dyDescent="0.25">
      <c r="A28" s="90">
        <v>13</v>
      </c>
      <c r="B28" s="210" t="s">
        <v>261</v>
      </c>
      <c r="C28" s="46" t="s">
        <v>69</v>
      </c>
      <c r="D28" s="47">
        <f t="shared" si="0"/>
        <v>1</v>
      </c>
      <c r="E28" s="47">
        <v>10</v>
      </c>
      <c r="F28" s="49">
        <f>+ROUND((230/21)*D28,2)</f>
        <v>10.95</v>
      </c>
    </row>
    <row r="29" spans="1:6" s="88" customFormat="1" ht="27.75" customHeight="1" x14ac:dyDescent="0.25">
      <c r="A29" s="90">
        <v>14</v>
      </c>
      <c r="B29" s="210" t="s">
        <v>261</v>
      </c>
      <c r="C29" s="46" t="s">
        <v>70</v>
      </c>
      <c r="D29" s="47">
        <f t="shared" si="0"/>
        <v>1</v>
      </c>
      <c r="E29" s="47">
        <v>10</v>
      </c>
      <c r="F29" s="49">
        <f>+ROUND((230/21)*D29,2)</f>
        <v>10.95</v>
      </c>
    </row>
    <row r="30" spans="1:6" s="88" customFormat="1" ht="27.75" customHeight="1" x14ac:dyDescent="0.25">
      <c r="A30" s="90">
        <v>15</v>
      </c>
      <c r="B30" s="210" t="s">
        <v>261</v>
      </c>
      <c r="C30" s="46" t="s">
        <v>71</v>
      </c>
      <c r="D30" s="47">
        <f t="shared" si="0"/>
        <v>1</v>
      </c>
      <c r="E30" s="47">
        <v>10</v>
      </c>
      <c r="F30" s="49">
        <f>+ROUND((230/21)*D30,2)</f>
        <v>10.95</v>
      </c>
    </row>
    <row r="31" spans="1:6" s="88" customFormat="1" ht="27.75" customHeight="1" thickBot="1" x14ac:dyDescent="0.3">
      <c r="A31" s="90">
        <v>16</v>
      </c>
      <c r="B31" s="210" t="s">
        <v>261</v>
      </c>
      <c r="C31" s="46" t="s">
        <v>72</v>
      </c>
      <c r="D31" s="47">
        <f t="shared" si="0"/>
        <v>1</v>
      </c>
      <c r="E31" s="47">
        <v>10</v>
      </c>
      <c r="F31" s="49">
        <f>+ROUND((230/21)*D31,2)</f>
        <v>10.95</v>
      </c>
    </row>
    <row r="32" spans="1:6" s="88" customFormat="1" ht="27.75" customHeight="1" thickBot="1" x14ac:dyDescent="0.3">
      <c r="A32" s="103"/>
      <c r="B32" s="104"/>
      <c r="C32" s="104" t="s">
        <v>170</v>
      </c>
      <c r="D32" s="126">
        <f>SUM(D11:D31)</f>
        <v>55</v>
      </c>
      <c r="E32" s="126">
        <f>SUM(E11:E31)</f>
        <v>440</v>
      </c>
      <c r="F32" s="127">
        <f>SUM(F11:F31)</f>
        <v>602.36000000000024</v>
      </c>
    </row>
    <row r="33" spans="1:6" x14ac:dyDescent="0.25">
      <c r="A33" s="96"/>
      <c r="B33" s="96"/>
      <c r="C33" s="96"/>
      <c r="D33" s="96"/>
      <c r="E33" s="96"/>
      <c r="F33" s="96"/>
    </row>
    <row r="34" spans="1:6" x14ac:dyDescent="0.25">
      <c r="A34" s="96"/>
      <c r="B34" s="96"/>
      <c r="C34" s="96"/>
      <c r="D34" s="96"/>
      <c r="E34" s="96"/>
      <c r="F34" s="97"/>
    </row>
    <row r="35" spans="1:6" x14ac:dyDescent="0.25">
      <c r="A35" s="96"/>
      <c r="B35" s="96"/>
      <c r="C35" s="96"/>
      <c r="D35" s="96"/>
      <c r="E35" s="96"/>
      <c r="F35" s="96"/>
    </row>
    <row r="36" spans="1:6" x14ac:dyDescent="0.25">
      <c r="A36" s="96"/>
      <c r="B36" s="96"/>
      <c r="C36" s="96"/>
      <c r="D36" s="96"/>
      <c r="E36" s="96"/>
      <c r="F36" s="96"/>
    </row>
    <row r="37" spans="1:6" x14ac:dyDescent="0.25">
      <c r="A37" s="96"/>
      <c r="B37" s="96"/>
      <c r="C37" s="96"/>
      <c r="D37" s="96"/>
      <c r="E37" s="96"/>
      <c r="F37" s="96"/>
    </row>
    <row r="38" spans="1:6" x14ac:dyDescent="0.25">
      <c r="A38" s="96"/>
      <c r="B38" s="96"/>
      <c r="C38" s="96"/>
      <c r="D38" s="96"/>
      <c r="E38" s="96"/>
      <c r="F38" s="96"/>
    </row>
    <row r="39" spans="1:6" x14ac:dyDescent="0.25">
      <c r="A39" s="96"/>
      <c r="B39" s="96"/>
      <c r="C39" s="96"/>
      <c r="D39" s="96"/>
      <c r="E39" s="96"/>
      <c r="F39" s="96"/>
    </row>
    <row r="40" spans="1:6" x14ac:dyDescent="0.25">
      <c r="A40" s="96"/>
      <c r="B40" s="96"/>
      <c r="C40" s="96"/>
      <c r="D40" s="96"/>
      <c r="E40" s="96"/>
      <c r="F40" s="96"/>
    </row>
    <row r="41" spans="1:6" x14ac:dyDescent="0.25">
      <c r="A41" s="96"/>
      <c r="B41" s="96"/>
      <c r="C41" s="96"/>
      <c r="D41" s="96"/>
      <c r="E41" s="96"/>
      <c r="F41" s="96"/>
    </row>
    <row r="42" spans="1:6" x14ac:dyDescent="0.25">
      <c r="A42" s="96"/>
      <c r="B42" s="96"/>
      <c r="C42" s="96"/>
      <c r="D42" s="96"/>
      <c r="E42" s="96"/>
      <c r="F42" s="96"/>
    </row>
    <row r="43" spans="1:6" x14ac:dyDescent="0.25">
      <c r="A43" s="96"/>
      <c r="B43" s="96"/>
      <c r="C43" s="96"/>
      <c r="D43" s="96"/>
      <c r="E43" s="96"/>
      <c r="F43" s="96"/>
    </row>
    <row r="44" spans="1:6" x14ac:dyDescent="0.25">
      <c r="A44" s="96"/>
      <c r="B44" s="96"/>
      <c r="C44" s="96"/>
      <c r="D44" s="96"/>
      <c r="E44" s="96"/>
      <c r="F44" s="96"/>
    </row>
    <row r="45" spans="1:6" x14ac:dyDescent="0.25">
      <c r="A45" s="96"/>
      <c r="B45" s="96"/>
      <c r="C45" s="96"/>
      <c r="D45" s="96"/>
      <c r="E45" s="96"/>
      <c r="F45" s="96"/>
    </row>
    <row r="46" spans="1:6" x14ac:dyDescent="0.25">
      <c r="A46" s="96"/>
      <c r="B46" s="96"/>
      <c r="C46" s="96"/>
      <c r="D46" s="96"/>
      <c r="E46" s="96"/>
      <c r="F46" s="96"/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4" type="noConversion"/>
  <pageMargins left="0.75" right="0.75" top="1" bottom="1" header="0.5" footer="0.5"/>
  <headerFooter alignWithMargins="0"/>
  <ignoredErrors>
    <ignoredError sqref="D33 F3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132"/>
  <sheetViews>
    <sheetView workbookViewId="0">
      <selection activeCell="H22" sqref="H22"/>
    </sheetView>
  </sheetViews>
  <sheetFormatPr defaultRowHeight="15" x14ac:dyDescent="0.25"/>
  <cols>
    <col min="1" max="1" width="12" style="56" customWidth="1"/>
    <col min="2" max="2" width="16.7109375" style="56" customWidth="1"/>
    <col min="3" max="3" width="47.85546875" style="56" customWidth="1"/>
    <col min="4" max="4" width="12.5703125" style="56" customWidth="1"/>
    <col min="5" max="5" width="13.85546875" style="56" customWidth="1"/>
    <col min="6" max="6" width="29.140625" style="56" customWidth="1"/>
    <col min="7" max="16384" width="9.140625" style="56"/>
  </cols>
  <sheetData>
    <row r="2" spans="1:11" x14ac:dyDescent="0.25">
      <c r="A2" s="616" t="s">
        <v>152</v>
      </c>
      <c r="B2" s="616"/>
      <c r="C2" s="616"/>
      <c r="D2" s="616"/>
      <c r="E2" s="616"/>
      <c r="F2" s="616"/>
    </row>
    <row r="4" spans="1:11" x14ac:dyDescent="0.25">
      <c r="A4" s="617" t="s">
        <v>366</v>
      </c>
      <c r="B4" s="617"/>
      <c r="C4" s="617"/>
      <c r="D4" s="617"/>
      <c r="E4" s="617"/>
      <c r="F4" s="617"/>
    </row>
    <row r="6" spans="1:11" x14ac:dyDescent="0.25">
      <c r="A6" s="617" t="s">
        <v>457</v>
      </c>
      <c r="B6" s="617"/>
      <c r="C6" s="617"/>
      <c r="D6" s="617"/>
      <c r="E6" s="617"/>
      <c r="F6" s="617"/>
    </row>
    <row r="7" spans="1:11" x14ac:dyDescent="0.25">
      <c r="A7" s="618" t="s">
        <v>316</v>
      </c>
      <c r="B7" s="618"/>
      <c r="C7" s="618"/>
      <c r="D7" s="618"/>
      <c r="E7" s="618"/>
      <c r="F7" s="618"/>
    </row>
    <row r="8" spans="1:11" ht="15.75" thickBot="1" x14ac:dyDescent="0.3"/>
    <row r="9" spans="1:11" x14ac:dyDescent="0.25">
      <c r="A9" s="619" t="s">
        <v>133</v>
      </c>
      <c r="B9" s="622" t="s">
        <v>134</v>
      </c>
      <c r="C9" s="622" t="s">
        <v>135</v>
      </c>
      <c r="D9" s="625" t="s">
        <v>136</v>
      </c>
      <c r="E9" s="626"/>
      <c r="F9" s="629" t="s">
        <v>458</v>
      </c>
    </row>
    <row r="10" spans="1:11" x14ac:dyDescent="0.25">
      <c r="A10" s="620"/>
      <c r="B10" s="623"/>
      <c r="C10" s="623"/>
      <c r="D10" s="627"/>
      <c r="E10" s="628"/>
      <c r="F10" s="630"/>
    </row>
    <row r="11" spans="1:11" ht="45.75" thickBot="1" x14ac:dyDescent="0.3">
      <c r="A11" s="621"/>
      <c r="B11" s="624"/>
      <c r="C11" s="624"/>
      <c r="D11" s="400" t="s">
        <v>44</v>
      </c>
      <c r="E11" s="400" t="s">
        <v>45</v>
      </c>
      <c r="F11" s="631"/>
    </row>
    <row r="12" spans="1:11" ht="15.75" thickBot="1" x14ac:dyDescent="0.3">
      <c r="A12" s="401" t="s">
        <v>46</v>
      </c>
      <c r="B12" s="402"/>
      <c r="C12" s="403" t="s">
        <v>459</v>
      </c>
      <c r="D12" s="404">
        <f>SUM(D13:D14)</f>
        <v>19</v>
      </c>
      <c r="E12" s="404">
        <f>SUM(E13:E14)</f>
        <v>150</v>
      </c>
      <c r="F12" s="405">
        <f>SUM(F13:F14)</f>
        <v>208.10000000000002</v>
      </c>
    </row>
    <row r="13" spans="1:11" ht="30" x14ac:dyDescent="0.25">
      <c r="A13" s="406">
        <v>1</v>
      </c>
      <c r="B13" s="407" t="s">
        <v>261</v>
      </c>
      <c r="C13" s="407" t="s">
        <v>460</v>
      </c>
      <c r="D13" s="408">
        <f t="shared" ref="D13:D23" si="0">ROUND(+E13/8,0)</f>
        <v>11</v>
      </c>
      <c r="E13" s="400">
        <v>90</v>
      </c>
      <c r="F13" s="409">
        <f>+ROUND((230/21)*D13,2)</f>
        <v>120.48</v>
      </c>
    </row>
    <row r="14" spans="1:11" ht="15.75" thickBot="1" x14ac:dyDescent="0.3">
      <c r="A14" s="406">
        <v>2</v>
      </c>
      <c r="B14" s="407" t="s">
        <v>261</v>
      </c>
      <c r="C14" s="96" t="s">
        <v>461</v>
      </c>
      <c r="D14" s="408">
        <f t="shared" si="0"/>
        <v>8</v>
      </c>
      <c r="E14" s="400">
        <v>60</v>
      </c>
      <c r="F14" s="409">
        <f>+ROUND((230/21)*D14,2)</f>
        <v>87.62</v>
      </c>
      <c r="K14" s="410"/>
    </row>
    <row r="15" spans="1:11" ht="15.75" thickBot="1" x14ac:dyDescent="0.3">
      <c r="A15" s="401" t="s">
        <v>14</v>
      </c>
      <c r="B15" s="402"/>
      <c r="C15" s="403" t="s">
        <v>462</v>
      </c>
      <c r="D15" s="404">
        <f>SUM(D16:D19)</f>
        <v>35</v>
      </c>
      <c r="E15" s="404">
        <f>SUM(E16:E19)</f>
        <v>270</v>
      </c>
      <c r="F15" s="405">
        <f>SUM(F16:F19)</f>
        <v>383.34000000000003</v>
      </c>
    </row>
    <row r="16" spans="1:11" x14ac:dyDescent="0.25">
      <c r="A16" s="411">
        <v>1</v>
      </c>
      <c r="B16" s="407" t="s">
        <v>261</v>
      </c>
      <c r="C16" s="407" t="s">
        <v>463</v>
      </c>
      <c r="D16" s="408">
        <f t="shared" si="0"/>
        <v>8</v>
      </c>
      <c r="E16" s="400">
        <v>60</v>
      </c>
      <c r="F16" s="409">
        <f>+ROUND((230/21)*D16,2)</f>
        <v>87.62</v>
      </c>
    </row>
    <row r="17" spans="1:6" x14ac:dyDescent="0.25">
      <c r="A17" s="412">
        <v>2</v>
      </c>
      <c r="B17" s="407" t="s">
        <v>261</v>
      </c>
      <c r="C17" s="413" t="s">
        <v>464</v>
      </c>
      <c r="D17" s="408">
        <f t="shared" si="0"/>
        <v>8</v>
      </c>
      <c r="E17" s="400">
        <v>60</v>
      </c>
      <c r="F17" s="409">
        <f>+ROUND((230/21)*D17,2)</f>
        <v>87.62</v>
      </c>
    </row>
    <row r="18" spans="1:6" x14ac:dyDescent="0.25">
      <c r="A18" s="411">
        <v>3</v>
      </c>
      <c r="B18" s="407" t="s">
        <v>261</v>
      </c>
      <c r="C18" s="407" t="s">
        <v>465</v>
      </c>
      <c r="D18" s="408">
        <f t="shared" si="0"/>
        <v>11</v>
      </c>
      <c r="E18" s="400">
        <v>90</v>
      </c>
      <c r="F18" s="409">
        <f>+ROUND((230/21)*D18,2)</f>
        <v>120.48</v>
      </c>
    </row>
    <row r="19" spans="1:6" ht="15.75" thickBot="1" x14ac:dyDescent="0.3">
      <c r="A19" s="412">
        <v>4</v>
      </c>
      <c r="B19" s="407" t="s">
        <v>261</v>
      </c>
      <c r="C19" s="407" t="s">
        <v>466</v>
      </c>
      <c r="D19" s="408">
        <f t="shared" si="0"/>
        <v>8</v>
      </c>
      <c r="E19" s="400">
        <v>60</v>
      </c>
      <c r="F19" s="409">
        <f>+ROUND((230/21)*D19,2)</f>
        <v>87.62</v>
      </c>
    </row>
    <row r="20" spans="1:6" ht="15.75" thickBot="1" x14ac:dyDescent="0.3">
      <c r="A20" s="401" t="s">
        <v>86</v>
      </c>
      <c r="B20" s="402"/>
      <c r="C20" s="403" t="s">
        <v>467</v>
      </c>
      <c r="D20" s="404">
        <f>SUM(D21:D23)</f>
        <v>27</v>
      </c>
      <c r="E20" s="404">
        <f>SUM(E21:E23)</f>
        <v>210</v>
      </c>
      <c r="F20" s="405">
        <f>SUM(F21:F23)</f>
        <v>295.72000000000003</v>
      </c>
    </row>
    <row r="21" spans="1:6" x14ac:dyDescent="0.25">
      <c r="A21" s="412">
        <v>1</v>
      </c>
      <c r="B21" s="407" t="s">
        <v>261</v>
      </c>
      <c r="C21" s="407" t="s">
        <v>468</v>
      </c>
      <c r="D21" s="408">
        <f t="shared" si="0"/>
        <v>8</v>
      </c>
      <c r="E21" s="400">
        <v>60</v>
      </c>
      <c r="F21" s="409">
        <f>+ROUND((230/21)*D21,2)</f>
        <v>87.62</v>
      </c>
    </row>
    <row r="22" spans="1:6" x14ac:dyDescent="0.25">
      <c r="A22" s="412">
        <v>2</v>
      </c>
      <c r="B22" s="407" t="s">
        <v>261</v>
      </c>
      <c r="C22" s="407" t="s">
        <v>469</v>
      </c>
      <c r="D22" s="408">
        <f t="shared" si="0"/>
        <v>8</v>
      </c>
      <c r="E22" s="400">
        <v>60</v>
      </c>
      <c r="F22" s="409">
        <f>+ROUND((230/21)*D22,2)</f>
        <v>87.62</v>
      </c>
    </row>
    <row r="23" spans="1:6" ht="15.75" thickBot="1" x14ac:dyDescent="0.3">
      <c r="A23" s="411">
        <v>3</v>
      </c>
      <c r="B23" s="407" t="s">
        <v>261</v>
      </c>
      <c r="C23" s="407" t="s">
        <v>470</v>
      </c>
      <c r="D23" s="408">
        <f t="shared" si="0"/>
        <v>11</v>
      </c>
      <c r="E23" s="400">
        <v>90</v>
      </c>
      <c r="F23" s="409">
        <f>+ROUND((230/21)*D23,2)</f>
        <v>120.48</v>
      </c>
    </row>
    <row r="24" spans="1:6" ht="15.75" thickBot="1" x14ac:dyDescent="0.3">
      <c r="A24" s="414"/>
      <c r="B24" s="415"/>
      <c r="C24" s="415" t="s">
        <v>170</v>
      </c>
      <c r="D24" s="416">
        <f>+D12+D15+D20</f>
        <v>81</v>
      </c>
      <c r="E24" s="416">
        <f>+E12+E15+E20</f>
        <v>630</v>
      </c>
      <c r="F24" s="417">
        <f>+F12+F15+F20</f>
        <v>887.16000000000008</v>
      </c>
    </row>
    <row r="25" spans="1:6" x14ac:dyDescent="0.25">
      <c r="D25" s="418"/>
      <c r="E25" s="418"/>
    </row>
    <row r="28" spans="1:6" x14ac:dyDescent="0.25">
      <c r="D28" s="418"/>
      <c r="E28" s="418"/>
    </row>
    <row r="29" spans="1:6" x14ac:dyDescent="0.25">
      <c r="D29" s="418"/>
      <c r="E29" s="418"/>
    </row>
    <row r="30" spans="1:6" x14ac:dyDescent="0.25">
      <c r="D30" s="418"/>
      <c r="E30" s="418"/>
    </row>
    <row r="31" spans="1:6" x14ac:dyDescent="0.25">
      <c r="D31" s="418"/>
      <c r="E31" s="418"/>
    </row>
    <row r="32" spans="1:6" x14ac:dyDescent="0.25">
      <c r="D32" s="418"/>
      <c r="E32" s="418"/>
    </row>
    <row r="33" spans="4:5" x14ac:dyDescent="0.25">
      <c r="D33" s="418"/>
      <c r="E33" s="418"/>
    </row>
    <row r="34" spans="4:5" x14ac:dyDescent="0.25">
      <c r="D34" s="418"/>
      <c r="E34" s="418"/>
    </row>
    <row r="35" spans="4:5" x14ac:dyDescent="0.25">
      <c r="D35" s="418"/>
      <c r="E35" s="418"/>
    </row>
    <row r="36" spans="4:5" x14ac:dyDescent="0.25">
      <c r="D36" s="418"/>
      <c r="E36" s="418"/>
    </row>
    <row r="37" spans="4:5" x14ac:dyDescent="0.25">
      <c r="D37" s="418"/>
      <c r="E37" s="418"/>
    </row>
    <row r="38" spans="4:5" x14ac:dyDescent="0.25">
      <c r="D38" s="418"/>
      <c r="E38" s="418"/>
    </row>
    <row r="39" spans="4:5" x14ac:dyDescent="0.25">
      <c r="D39" s="418"/>
      <c r="E39" s="418"/>
    </row>
    <row r="40" spans="4:5" x14ac:dyDescent="0.25">
      <c r="D40" s="418"/>
      <c r="E40" s="418"/>
    </row>
    <row r="41" spans="4:5" x14ac:dyDescent="0.25">
      <c r="D41" s="418"/>
      <c r="E41" s="418"/>
    </row>
    <row r="42" spans="4:5" x14ac:dyDescent="0.25">
      <c r="D42" s="418"/>
      <c r="E42" s="418"/>
    </row>
    <row r="43" spans="4:5" x14ac:dyDescent="0.25">
      <c r="D43" s="418"/>
      <c r="E43" s="418"/>
    </row>
    <row r="44" spans="4:5" x14ac:dyDescent="0.25">
      <c r="D44" s="418"/>
      <c r="E44" s="418"/>
    </row>
    <row r="45" spans="4:5" x14ac:dyDescent="0.25">
      <c r="D45" s="418"/>
      <c r="E45" s="418"/>
    </row>
    <row r="46" spans="4:5" x14ac:dyDescent="0.25">
      <c r="D46" s="418"/>
      <c r="E46" s="418"/>
    </row>
    <row r="47" spans="4:5" x14ac:dyDescent="0.25">
      <c r="D47" s="418"/>
      <c r="E47" s="418"/>
    </row>
    <row r="48" spans="4:5" x14ac:dyDescent="0.25">
      <c r="D48" s="418"/>
      <c r="E48" s="418"/>
    </row>
    <row r="49" spans="4:5" x14ac:dyDescent="0.25">
      <c r="D49" s="418"/>
      <c r="E49" s="418"/>
    </row>
    <row r="50" spans="4:5" x14ac:dyDescent="0.25">
      <c r="D50" s="418"/>
      <c r="E50" s="418"/>
    </row>
    <row r="51" spans="4:5" x14ac:dyDescent="0.25">
      <c r="D51" s="418"/>
      <c r="E51" s="418"/>
    </row>
    <row r="52" spans="4:5" x14ac:dyDescent="0.25">
      <c r="D52" s="418"/>
      <c r="E52" s="418"/>
    </row>
    <row r="53" spans="4:5" x14ac:dyDescent="0.25">
      <c r="D53" s="418"/>
      <c r="E53" s="418"/>
    </row>
    <row r="54" spans="4:5" x14ac:dyDescent="0.25">
      <c r="D54" s="418"/>
      <c r="E54" s="418"/>
    </row>
    <row r="55" spans="4:5" x14ac:dyDescent="0.25">
      <c r="D55" s="418"/>
      <c r="E55" s="418"/>
    </row>
    <row r="56" spans="4:5" x14ac:dyDescent="0.25">
      <c r="D56" s="418"/>
      <c r="E56" s="418"/>
    </row>
    <row r="57" spans="4:5" x14ac:dyDescent="0.25">
      <c r="D57" s="418"/>
      <c r="E57" s="418"/>
    </row>
    <row r="58" spans="4:5" x14ac:dyDescent="0.25">
      <c r="D58" s="418"/>
      <c r="E58" s="418"/>
    </row>
    <row r="59" spans="4:5" x14ac:dyDescent="0.25">
      <c r="D59" s="418"/>
      <c r="E59" s="418"/>
    </row>
    <row r="60" spans="4:5" x14ac:dyDescent="0.25">
      <c r="D60" s="418"/>
      <c r="E60" s="418"/>
    </row>
    <row r="61" spans="4:5" x14ac:dyDescent="0.25">
      <c r="D61" s="418"/>
      <c r="E61" s="418"/>
    </row>
    <row r="62" spans="4:5" x14ac:dyDescent="0.25">
      <c r="D62" s="418"/>
      <c r="E62" s="418"/>
    </row>
    <row r="63" spans="4:5" x14ac:dyDescent="0.25">
      <c r="D63" s="418"/>
      <c r="E63" s="418"/>
    </row>
    <row r="64" spans="4:5" x14ac:dyDescent="0.25">
      <c r="D64" s="418"/>
      <c r="E64" s="418"/>
    </row>
    <row r="65" spans="4:5" x14ac:dyDescent="0.25">
      <c r="D65" s="418"/>
      <c r="E65" s="418"/>
    </row>
    <row r="66" spans="4:5" x14ac:dyDescent="0.25">
      <c r="D66" s="418"/>
      <c r="E66" s="418"/>
    </row>
    <row r="67" spans="4:5" x14ac:dyDescent="0.25">
      <c r="D67" s="418"/>
      <c r="E67" s="418"/>
    </row>
    <row r="68" spans="4:5" x14ac:dyDescent="0.25">
      <c r="D68" s="418"/>
      <c r="E68" s="418"/>
    </row>
    <row r="69" spans="4:5" x14ac:dyDescent="0.25">
      <c r="D69" s="418"/>
      <c r="E69" s="418"/>
    </row>
    <row r="70" spans="4:5" x14ac:dyDescent="0.25">
      <c r="D70" s="418"/>
      <c r="E70" s="418"/>
    </row>
    <row r="71" spans="4:5" x14ac:dyDescent="0.25">
      <c r="D71" s="418"/>
      <c r="E71" s="418"/>
    </row>
    <row r="72" spans="4:5" x14ac:dyDescent="0.25">
      <c r="D72" s="418"/>
      <c r="E72" s="418"/>
    </row>
    <row r="73" spans="4:5" x14ac:dyDescent="0.25">
      <c r="D73" s="418"/>
      <c r="E73" s="418"/>
    </row>
    <row r="74" spans="4:5" x14ac:dyDescent="0.25">
      <c r="D74" s="418"/>
      <c r="E74" s="418"/>
    </row>
    <row r="75" spans="4:5" x14ac:dyDescent="0.25">
      <c r="D75" s="418"/>
      <c r="E75" s="418"/>
    </row>
    <row r="76" spans="4:5" x14ac:dyDescent="0.25">
      <c r="D76" s="418"/>
      <c r="E76" s="418"/>
    </row>
    <row r="77" spans="4:5" x14ac:dyDescent="0.25">
      <c r="D77" s="418"/>
      <c r="E77" s="418"/>
    </row>
    <row r="78" spans="4:5" x14ac:dyDescent="0.25">
      <c r="D78" s="418"/>
      <c r="E78" s="418"/>
    </row>
    <row r="79" spans="4:5" x14ac:dyDescent="0.25">
      <c r="D79" s="418"/>
      <c r="E79" s="418"/>
    </row>
    <row r="80" spans="4:5" x14ac:dyDescent="0.25">
      <c r="D80" s="418"/>
      <c r="E80" s="418"/>
    </row>
    <row r="81" spans="4:5" x14ac:dyDescent="0.25">
      <c r="D81" s="418"/>
      <c r="E81" s="418"/>
    </row>
    <row r="82" spans="4:5" x14ac:dyDescent="0.25">
      <c r="D82" s="418"/>
      <c r="E82" s="418"/>
    </row>
    <row r="83" spans="4:5" x14ac:dyDescent="0.25">
      <c r="D83" s="418"/>
      <c r="E83" s="418"/>
    </row>
    <row r="84" spans="4:5" x14ac:dyDescent="0.25">
      <c r="D84" s="418"/>
      <c r="E84" s="418"/>
    </row>
    <row r="85" spans="4:5" x14ac:dyDescent="0.25">
      <c r="D85" s="418"/>
      <c r="E85" s="418"/>
    </row>
    <row r="86" spans="4:5" x14ac:dyDescent="0.25">
      <c r="D86" s="418"/>
      <c r="E86" s="418"/>
    </row>
    <row r="87" spans="4:5" x14ac:dyDescent="0.25">
      <c r="D87" s="418"/>
      <c r="E87" s="418"/>
    </row>
    <row r="88" spans="4:5" x14ac:dyDescent="0.25">
      <c r="D88" s="418"/>
      <c r="E88" s="418"/>
    </row>
    <row r="89" spans="4:5" x14ac:dyDescent="0.25">
      <c r="D89" s="418"/>
      <c r="E89" s="418"/>
    </row>
    <row r="90" spans="4:5" x14ac:dyDescent="0.25">
      <c r="D90" s="418"/>
      <c r="E90" s="418"/>
    </row>
    <row r="91" spans="4:5" x14ac:dyDescent="0.25">
      <c r="D91" s="418"/>
      <c r="E91" s="418"/>
    </row>
    <row r="92" spans="4:5" x14ac:dyDescent="0.25">
      <c r="D92" s="418"/>
      <c r="E92" s="418"/>
    </row>
    <row r="93" spans="4:5" x14ac:dyDescent="0.25">
      <c r="D93" s="418"/>
      <c r="E93" s="418"/>
    </row>
    <row r="94" spans="4:5" x14ac:dyDescent="0.25">
      <c r="D94" s="418"/>
      <c r="E94" s="418"/>
    </row>
    <row r="95" spans="4:5" x14ac:dyDescent="0.25">
      <c r="D95" s="418"/>
      <c r="E95" s="418"/>
    </row>
    <row r="96" spans="4:5" x14ac:dyDescent="0.25">
      <c r="D96" s="418"/>
      <c r="E96" s="418"/>
    </row>
    <row r="97" spans="4:5" x14ac:dyDescent="0.25">
      <c r="D97" s="418"/>
      <c r="E97" s="418"/>
    </row>
    <row r="98" spans="4:5" x14ac:dyDescent="0.25">
      <c r="D98" s="418"/>
      <c r="E98" s="418"/>
    </row>
    <row r="99" spans="4:5" x14ac:dyDescent="0.25">
      <c r="D99" s="418"/>
      <c r="E99" s="418"/>
    </row>
    <row r="100" spans="4:5" x14ac:dyDescent="0.25">
      <c r="D100" s="418"/>
      <c r="E100" s="418"/>
    </row>
    <row r="101" spans="4:5" x14ac:dyDescent="0.25">
      <c r="D101" s="418"/>
      <c r="E101" s="418"/>
    </row>
    <row r="102" spans="4:5" x14ac:dyDescent="0.25">
      <c r="D102" s="418"/>
      <c r="E102" s="418"/>
    </row>
    <row r="103" spans="4:5" x14ac:dyDescent="0.25">
      <c r="D103" s="418"/>
      <c r="E103" s="418"/>
    </row>
    <row r="104" spans="4:5" x14ac:dyDescent="0.25">
      <c r="D104" s="418"/>
      <c r="E104" s="418"/>
    </row>
    <row r="105" spans="4:5" x14ac:dyDescent="0.25">
      <c r="D105" s="418"/>
      <c r="E105" s="418"/>
    </row>
    <row r="106" spans="4:5" x14ac:dyDescent="0.25">
      <c r="D106" s="418"/>
      <c r="E106" s="418"/>
    </row>
    <row r="107" spans="4:5" x14ac:dyDescent="0.25">
      <c r="D107" s="418"/>
      <c r="E107" s="418"/>
    </row>
    <row r="108" spans="4:5" x14ac:dyDescent="0.25">
      <c r="D108" s="418"/>
      <c r="E108" s="418"/>
    </row>
    <row r="109" spans="4:5" x14ac:dyDescent="0.25">
      <c r="D109" s="418"/>
      <c r="E109" s="418"/>
    </row>
    <row r="110" spans="4:5" x14ac:dyDescent="0.25">
      <c r="D110" s="418"/>
      <c r="E110" s="418"/>
    </row>
    <row r="111" spans="4:5" x14ac:dyDescent="0.25">
      <c r="D111" s="418"/>
      <c r="E111" s="418"/>
    </row>
    <row r="112" spans="4:5" x14ac:dyDescent="0.25">
      <c r="D112" s="418"/>
      <c r="E112" s="418"/>
    </row>
    <row r="113" spans="4:5" x14ac:dyDescent="0.25">
      <c r="D113" s="418"/>
      <c r="E113" s="418"/>
    </row>
    <row r="114" spans="4:5" x14ac:dyDescent="0.25">
      <c r="D114" s="418"/>
      <c r="E114" s="418"/>
    </row>
    <row r="115" spans="4:5" x14ac:dyDescent="0.25">
      <c r="D115" s="418"/>
      <c r="E115" s="418"/>
    </row>
    <row r="116" spans="4:5" x14ac:dyDescent="0.25">
      <c r="D116" s="418"/>
      <c r="E116" s="418"/>
    </row>
    <row r="117" spans="4:5" x14ac:dyDescent="0.25">
      <c r="D117" s="418"/>
      <c r="E117" s="418"/>
    </row>
    <row r="118" spans="4:5" x14ac:dyDescent="0.25">
      <c r="D118" s="418"/>
      <c r="E118" s="418"/>
    </row>
    <row r="119" spans="4:5" x14ac:dyDescent="0.25">
      <c r="D119" s="418"/>
      <c r="E119" s="418"/>
    </row>
    <row r="120" spans="4:5" x14ac:dyDescent="0.25">
      <c r="D120" s="418"/>
      <c r="E120" s="418"/>
    </row>
    <row r="121" spans="4:5" x14ac:dyDescent="0.25">
      <c r="D121" s="418"/>
      <c r="E121" s="418"/>
    </row>
    <row r="122" spans="4:5" x14ac:dyDescent="0.25">
      <c r="D122" s="418"/>
      <c r="E122" s="418"/>
    </row>
    <row r="123" spans="4:5" x14ac:dyDescent="0.25">
      <c r="D123" s="418"/>
      <c r="E123" s="418"/>
    </row>
    <row r="124" spans="4:5" x14ac:dyDescent="0.25">
      <c r="D124" s="418"/>
      <c r="E124" s="418"/>
    </row>
    <row r="125" spans="4:5" x14ac:dyDescent="0.25">
      <c r="D125" s="418"/>
      <c r="E125" s="418"/>
    </row>
    <row r="126" spans="4:5" x14ac:dyDescent="0.25">
      <c r="D126" s="418"/>
      <c r="E126" s="418"/>
    </row>
    <row r="127" spans="4:5" x14ac:dyDescent="0.25">
      <c r="D127" s="418"/>
      <c r="E127" s="418"/>
    </row>
    <row r="128" spans="4:5" x14ac:dyDescent="0.25">
      <c r="D128" s="418"/>
      <c r="E128" s="418"/>
    </row>
    <row r="129" spans="4:5" x14ac:dyDescent="0.25">
      <c r="D129" s="418"/>
      <c r="E129" s="418"/>
    </row>
    <row r="130" spans="4:5" x14ac:dyDescent="0.25">
      <c r="D130" s="418"/>
      <c r="E130" s="418"/>
    </row>
    <row r="131" spans="4:5" x14ac:dyDescent="0.25">
      <c r="D131" s="418"/>
      <c r="E131" s="418"/>
    </row>
    <row r="132" spans="4:5" x14ac:dyDescent="0.25">
      <c r="D132" s="418"/>
      <c r="E132" s="418"/>
    </row>
  </sheetData>
  <mergeCells count="9">
    <mergeCell ref="A2:F2"/>
    <mergeCell ref="A4:F4"/>
    <mergeCell ref="A6:F6"/>
    <mergeCell ref="A7:F7"/>
    <mergeCell ref="A9:A11"/>
    <mergeCell ref="B9:B11"/>
    <mergeCell ref="C9:C11"/>
    <mergeCell ref="D9:E10"/>
    <mergeCell ref="F9:F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9"/>
  <sheetViews>
    <sheetView workbookViewId="0">
      <selection activeCell="A3" sqref="A3:F3"/>
    </sheetView>
  </sheetViews>
  <sheetFormatPr defaultRowHeight="15" x14ac:dyDescent="0.25"/>
  <cols>
    <col min="1" max="1" width="10.7109375" style="18" bestFit="1" customWidth="1"/>
    <col min="2" max="2" width="16.28515625" style="18" customWidth="1"/>
    <col min="3" max="3" width="73.5703125" style="18" customWidth="1"/>
    <col min="4" max="4" width="12.7109375" style="18" customWidth="1"/>
    <col min="5" max="5" width="11.5703125" style="18" customWidth="1"/>
    <col min="6" max="6" width="17.28515625" style="18" customWidth="1"/>
    <col min="7" max="16384" width="9.140625" style="18"/>
  </cols>
  <sheetData>
    <row r="1" spans="1:12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2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12" s="58" customFormat="1" x14ac:dyDescent="0.25">
      <c r="A4" s="579" t="s">
        <v>316</v>
      </c>
      <c r="B4" s="579"/>
      <c r="C4" s="579"/>
      <c r="D4" s="579"/>
      <c r="E4" s="579"/>
      <c r="F4" s="579"/>
    </row>
    <row r="5" spans="1:12" ht="15" customHeight="1" x14ac:dyDescent="0.25"/>
    <row r="6" spans="1:12" s="58" customFormat="1" ht="15" customHeight="1" x14ac:dyDescent="0.25">
      <c r="A6" s="608" t="s">
        <v>11</v>
      </c>
      <c r="B6" s="608"/>
      <c r="C6" s="608"/>
      <c r="D6" s="608"/>
      <c r="E6" s="608"/>
      <c r="F6" s="608"/>
      <c r="G6" s="79"/>
      <c r="H6" s="79"/>
      <c r="I6" s="79"/>
      <c r="J6" s="79"/>
      <c r="K6" s="78"/>
      <c r="L6" s="80"/>
    </row>
    <row r="7" spans="1:12" s="58" customFormat="1" ht="15.75" thickBot="1" x14ac:dyDescent="0.3">
      <c r="A7" s="128"/>
      <c r="B7" s="87"/>
      <c r="C7" s="87"/>
      <c r="D7" s="128"/>
      <c r="E7" s="128"/>
      <c r="F7" s="128"/>
      <c r="G7" s="128"/>
      <c r="H7" s="128"/>
      <c r="I7" s="128"/>
      <c r="J7" s="128"/>
      <c r="K7" s="128"/>
      <c r="L7" s="80"/>
    </row>
    <row r="8" spans="1:12" s="88" customForma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9" t="s">
        <v>303</v>
      </c>
      <c r="G8" s="89"/>
    </row>
    <row r="9" spans="1:12" s="88" customFormat="1" x14ac:dyDescent="0.25">
      <c r="A9" s="601"/>
      <c r="B9" s="603"/>
      <c r="C9" s="603"/>
      <c r="D9" s="603"/>
      <c r="E9" s="603"/>
      <c r="F9" s="610"/>
      <c r="G9" s="89"/>
    </row>
    <row r="10" spans="1:12" s="88" customFormat="1" ht="105.75" customHeight="1" x14ac:dyDescent="0.25">
      <c r="A10" s="601"/>
      <c r="B10" s="603"/>
      <c r="C10" s="603"/>
      <c r="D10" s="189" t="s">
        <v>44</v>
      </c>
      <c r="E10" s="189" t="s">
        <v>45</v>
      </c>
      <c r="F10" s="610"/>
      <c r="G10" s="89"/>
    </row>
    <row r="11" spans="1:12" s="58" customFormat="1" x14ac:dyDescent="0.25">
      <c r="A11" s="105"/>
      <c r="B11" s="106" t="s">
        <v>104</v>
      </c>
      <c r="C11" s="107"/>
      <c r="D11" s="108"/>
      <c r="E11" s="108"/>
      <c r="F11" s="109"/>
      <c r="G11" s="128"/>
      <c r="H11" s="128"/>
      <c r="I11" s="128"/>
      <c r="J11" s="128"/>
      <c r="K11" s="128"/>
      <c r="L11" s="80"/>
    </row>
    <row r="12" spans="1:12" s="88" customFormat="1" ht="27.75" customHeight="1" x14ac:dyDescent="0.25">
      <c r="A12" s="90">
        <v>1</v>
      </c>
      <c r="B12" s="210" t="s">
        <v>261</v>
      </c>
      <c r="C12" s="46" t="s">
        <v>218</v>
      </c>
      <c r="D12" s="47">
        <f t="shared" ref="D12:D18" si="0">ROUND(+E12/8,0)</f>
        <v>17</v>
      </c>
      <c r="E12" s="47">
        <v>136</v>
      </c>
      <c r="F12" s="49">
        <f>+ROUND((230/21)/8*E12,2)</f>
        <v>186.19</v>
      </c>
    </row>
    <row r="13" spans="1:12" s="58" customFormat="1" x14ac:dyDescent="0.25">
      <c r="A13" s="105"/>
      <c r="B13" s="106" t="s">
        <v>54</v>
      </c>
      <c r="C13" s="107"/>
      <c r="D13" s="108"/>
      <c r="E13" s="108"/>
      <c r="F13" s="109"/>
      <c r="G13" s="128"/>
      <c r="H13" s="128"/>
      <c r="I13" s="128"/>
      <c r="J13" s="128"/>
      <c r="K13" s="128"/>
      <c r="L13" s="80"/>
    </row>
    <row r="14" spans="1:12" s="88" customFormat="1" ht="27.75" customHeight="1" x14ac:dyDescent="0.25">
      <c r="A14" s="90">
        <v>2</v>
      </c>
      <c r="B14" s="210" t="s">
        <v>261</v>
      </c>
      <c r="C14" s="46" t="s">
        <v>166</v>
      </c>
      <c r="D14" s="47">
        <f t="shared" si="0"/>
        <v>12</v>
      </c>
      <c r="E14" s="47">
        <v>95</v>
      </c>
      <c r="F14" s="49">
        <f>+ROUND((230/21)/8*E14,2)</f>
        <v>130.06</v>
      </c>
    </row>
    <row r="15" spans="1:12" s="58" customFormat="1" x14ac:dyDescent="0.25">
      <c r="A15" s="105"/>
      <c r="B15" s="106" t="s">
        <v>55</v>
      </c>
      <c r="C15" s="107"/>
      <c r="D15" s="108"/>
      <c r="E15" s="108"/>
      <c r="F15" s="109"/>
      <c r="G15" s="128"/>
      <c r="H15" s="128"/>
      <c r="I15" s="128"/>
      <c r="J15" s="128"/>
      <c r="K15" s="128"/>
      <c r="L15" s="80"/>
    </row>
    <row r="16" spans="1:12" s="88" customFormat="1" ht="27.75" customHeight="1" x14ac:dyDescent="0.25">
      <c r="A16" s="90">
        <v>3</v>
      </c>
      <c r="B16" s="210" t="s">
        <v>261</v>
      </c>
      <c r="C16" s="46" t="s">
        <v>50</v>
      </c>
      <c r="D16" s="47">
        <f t="shared" si="0"/>
        <v>20</v>
      </c>
      <c r="E16" s="47">
        <v>159</v>
      </c>
      <c r="F16" s="49">
        <f>+ROUND((230/21)/8*E16,2)</f>
        <v>217.68</v>
      </c>
    </row>
    <row r="17" spans="1:12" s="58" customFormat="1" x14ac:dyDescent="0.25">
      <c r="A17" s="105"/>
      <c r="B17" s="106" t="s">
        <v>100</v>
      </c>
      <c r="C17" s="107"/>
      <c r="D17" s="108"/>
      <c r="E17" s="108"/>
      <c r="F17" s="109"/>
      <c r="G17" s="128"/>
      <c r="H17" s="128"/>
      <c r="I17" s="128"/>
      <c r="J17" s="128"/>
      <c r="K17" s="128"/>
      <c r="L17" s="80"/>
    </row>
    <row r="18" spans="1:12" s="88" customFormat="1" ht="27.75" customHeight="1" thickBot="1" x14ac:dyDescent="0.3">
      <c r="A18" s="90">
        <v>4</v>
      </c>
      <c r="B18" s="210" t="s">
        <v>261</v>
      </c>
      <c r="C18" s="46" t="s">
        <v>12</v>
      </c>
      <c r="D18" s="47">
        <f t="shared" si="0"/>
        <v>15</v>
      </c>
      <c r="E18" s="47">
        <v>116</v>
      </c>
      <c r="F18" s="49">
        <f>+ROUND((230/21)/8*E18,2)</f>
        <v>158.81</v>
      </c>
    </row>
    <row r="19" spans="1:12" s="88" customFormat="1" ht="27.75" customHeight="1" thickBot="1" x14ac:dyDescent="0.3">
      <c r="A19" s="103"/>
      <c r="B19" s="104"/>
      <c r="C19" s="104" t="s">
        <v>170</v>
      </c>
      <c r="D19" s="126">
        <f>SUM(D12:D18)</f>
        <v>64</v>
      </c>
      <c r="E19" s="126">
        <v>506</v>
      </c>
      <c r="F19" s="127">
        <f>SUM(F12:F18)</f>
        <v>692.74</v>
      </c>
    </row>
  </sheetData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20"/>
  <sheetViews>
    <sheetView workbookViewId="0">
      <selection activeCell="A3" sqref="A3:F3"/>
    </sheetView>
  </sheetViews>
  <sheetFormatPr defaultRowHeight="15" x14ac:dyDescent="0.25"/>
  <cols>
    <col min="1" max="1" width="8.28515625" style="18" bestFit="1" customWidth="1"/>
    <col min="2" max="2" width="21.28515625" style="18" customWidth="1"/>
    <col min="3" max="3" width="57" style="18" customWidth="1"/>
    <col min="4" max="4" width="11.42578125" style="18" customWidth="1"/>
    <col min="5" max="5" width="12" style="18" customWidth="1"/>
    <col min="6" max="6" width="19" style="18" customWidth="1"/>
    <col min="7" max="16384" width="9.140625" style="18"/>
  </cols>
  <sheetData>
    <row r="1" spans="1:7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7" s="58" customFormat="1" x14ac:dyDescent="0.25">
      <c r="A4" s="579" t="s">
        <v>316</v>
      </c>
      <c r="B4" s="579"/>
      <c r="C4" s="579"/>
      <c r="D4" s="579"/>
      <c r="E4" s="579"/>
      <c r="F4" s="579"/>
    </row>
    <row r="5" spans="1:7" ht="15" customHeight="1" x14ac:dyDescent="0.25"/>
    <row r="6" spans="1:7" s="56" customFormat="1" ht="15" customHeight="1" x14ac:dyDescent="0.25">
      <c r="A6" s="578" t="s">
        <v>57</v>
      </c>
      <c r="B6" s="578"/>
      <c r="C6" s="578"/>
      <c r="D6" s="578"/>
      <c r="E6" s="578"/>
      <c r="F6" s="578"/>
    </row>
    <row r="7" spans="1:7" s="56" customFormat="1" ht="15.75" thickBot="1" x14ac:dyDescent="0.3"/>
    <row r="8" spans="1:7" s="88" customFormat="1" ht="15" customHeight="1" x14ac:dyDescent="0.25">
      <c r="A8" s="632" t="s">
        <v>133</v>
      </c>
      <c r="B8" s="635" t="s">
        <v>134</v>
      </c>
      <c r="C8" s="635" t="s">
        <v>135</v>
      </c>
      <c r="D8" s="638" t="s">
        <v>136</v>
      </c>
      <c r="E8" s="639"/>
      <c r="F8" s="605" t="s">
        <v>303</v>
      </c>
      <c r="G8" s="89"/>
    </row>
    <row r="9" spans="1:7" s="88" customFormat="1" x14ac:dyDescent="0.25">
      <c r="A9" s="633"/>
      <c r="B9" s="636"/>
      <c r="C9" s="636"/>
      <c r="D9" s="640"/>
      <c r="E9" s="641"/>
      <c r="F9" s="606"/>
      <c r="G9" s="89"/>
    </row>
    <row r="10" spans="1:7" s="88" customFormat="1" ht="105.75" customHeight="1" x14ac:dyDescent="0.25">
      <c r="A10" s="634"/>
      <c r="B10" s="637"/>
      <c r="C10" s="637"/>
      <c r="D10" s="189" t="s">
        <v>44</v>
      </c>
      <c r="E10" s="189" t="s">
        <v>45</v>
      </c>
      <c r="F10" s="607"/>
      <c r="G10" s="89"/>
    </row>
    <row r="11" spans="1:7" s="111" customFormat="1" x14ac:dyDescent="0.25">
      <c r="A11" s="175"/>
      <c r="B11" s="191"/>
      <c r="C11" s="216" t="s">
        <v>177</v>
      </c>
      <c r="D11" s="223"/>
      <c r="E11" s="223"/>
      <c r="F11" s="186"/>
    </row>
    <row r="12" spans="1:7" s="88" customFormat="1" ht="27.75" customHeight="1" x14ac:dyDescent="0.25">
      <c r="A12" s="90">
        <v>1</v>
      </c>
      <c r="B12" s="190" t="s">
        <v>261</v>
      </c>
      <c r="C12" s="46" t="s">
        <v>317</v>
      </c>
      <c r="D12" s="47">
        <f>ROUND(+E12/8,2)</f>
        <v>20</v>
      </c>
      <c r="E12" s="47">
        <v>160</v>
      </c>
      <c r="F12" s="49">
        <f>+ROUND((230/21)/8*E12,2)</f>
        <v>219.05</v>
      </c>
    </row>
    <row r="13" spans="1:7" s="88" customFormat="1" ht="27.75" customHeight="1" x14ac:dyDescent="0.25">
      <c r="A13" s="90">
        <v>2</v>
      </c>
      <c r="B13" s="190" t="s">
        <v>261</v>
      </c>
      <c r="C13" s="46" t="s">
        <v>318</v>
      </c>
      <c r="D13" s="47">
        <f>ROUND(+E13/8,2)</f>
        <v>12</v>
      </c>
      <c r="E13" s="47">
        <v>96</v>
      </c>
      <c r="F13" s="49">
        <f>+ROUND((230/21)/8*E13,2)</f>
        <v>131.43</v>
      </c>
    </row>
    <row r="14" spans="1:7" s="111" customFormat="1" x14ac:dyDescent="0.25">
      <c r="A14" s="175"/>
      <c r="B14" s="191"/>
      <c r="C14" s="216" t="s">
        <v>178</v>
      </c>
      <c r="D14" s="223"/>
      <c r="E14" s="223"/>
      <c r="F14" s="186"/>
    </row>
    <row r="15" spans="1:7" s="88" customFormat="1" ht="27.75" customHeight="1" x14ac:dyDescent="0.25">
      <c r="A15" s="90">
        <v>3</v>
      </c>
      <c r="B15" s="190" t="s">
        <v>261</v>
      </c>
      <c r="C15" s="46" t="s">
        <v>319</v>
      </c>
      <c r="D15" s="47">
        <f>ROUND(+E15/8,2)</f>
        <v>5</v>
      </c>
      <c r="E15" s="47">
        <v>40</v>
      </c>
      <c r="F15" s="49">
        <f>+ROUND((230/21)/8*E15,2)</f>
        <v>54.76</v>
      </c>
    </row>
    <row r="16" spans="1:7" s="88" customFormat="1" ht="34.5" customHeight="1" x14ac:dyDescent="0.25">
      <c r="A16" s="90">
        <v>4</v>
      </c>
      <c r="B16" s="190" t="s">
        <v>261</v>
      </c>
      <c r="C16" s="46" t="s">
        <v>320</v>
      </c>
      <c r="D16" s="47">
        <f>ROUND(+E16/8,2)</f>
        <v>10</v>
      </c>
      <c r="E16" s="47">
        <v>80</v>
      </c>
      <c r="F16" s="49">
        <f>+ROUND((230/21)/8*E16,2)</f>
        <v>109.52</v>
      </c>
    </row>
    <row r="17" spans="1:6" s="88" customFormat="1" ht="35.25" customHeight="1" x14ac:dyDescent="0.25">
      <c r="A17" s="90">
        <v>5</v>
      </c>
      <c r="B17" s="190" t="s">
        <v>261</v>
      </c>
      <c r="C17" s="46" t="s">
        <v>321</v>
      </c>
      <c r="D17" s="47">
        <f>ROUND(+E17/8,2)</f>
        <v>5</v>
      </c>
      <c r="E17" s="47">
        <v>40</v>
      </c>
      <c r="F17" s="49">
        <f>+ROUND((230/21)/8*E17,2)</f>
        <v>54.76</v>
      </c>
    </row>
    <row r="18" spans="1:6" s="111" customFormat="1" ht="21.75" customHeight="1" x14ac:dyDescent="0.25">
      <c r="A18" s="175">
        <v>6</v>
      </c>
      <c r="B18" s="191" t="s">
        <v>261</v>
      </c>
      <c r="C18" s="216" t="s">
        <v>322</v>
      </c>
      <c r="D18" s="223">
        <f>ROUND(+E18/8,2)</f>
        <v>5</v>
      </c>
      <c r="E18" s="223">
        <v>40</v>
      </c>
      <c r="F18" s="186">
        <f>+ROUND((230/21)/8*E18,2)</f>
        <v>54.76</v>
      </c>
    </row>
    <row r="19" spans="1:6" s="111" customFormat="1" ht="24.75" customHeight="1" thickBot="1" x14ac:dyDescent="0.3">
      <c r="A19" s="175">
        <v>7</v>
      </c>
      <c r="B19" s="191" t="s">
        <v>261</v>
      </c>
      <c r="C19" s="216" t="s">
        <v>323</v>
      </c>
      <c r="D19" s="223">
        <f>ROUND(+E19/8,2)</f>
        <v>3</v>
      </c>
      <c r="E19" s="223">
        <v>24</v>
      </c>
      <c r="F19" s="186">
        <f>+ROUND((230/21)/8*E19,2)</f>
        <v>32.86</v>
      </c>
    </row>
    <row r="20" spans="1:6" s="88" customFormat="1" ht="27.75" customHeight="1" thickBot="1" x14ac:dyDescent="0.3">
      <c r="A20" s="103"/>
      <c r="B20" s="104"/>
      <c r="C20" s="104" t="s">
        <v>170</v>
      </c>
      <c r="D20" s="126">
        <f>SUM(D11:D19)</f>
        <v>60</v>
      </c>
      <c r="E20" s="126">
        <f>SUM(E11:E19)</f>
        <v>480</v>
      </c>
      <c r="F20" s="172">
        <f>SUM(F11:F19)</f>
        <v>657.14</v>
      </c>
    </row>
  </sheetData>
  <mergeCells count="9">
    <mergeCell ref="F8:F10"/>
    <mergeCell ref="A1:F1"/>
    <mergeCell ref="A3:F3"/>
    <mergeCell ref="A8:A10"/>
    <mergeCell ref="B8:B10"/>
    <mergeCell ref="C8:C10"/>
    <mergeCell ref="D8:E9"/>
    <mergeCell ref="A6:F6"/>
    <mergeCell ref="A4:F4"/>
  </mergeCells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28"/>
  <sheetViews>
    <sheetView topLeftCell="A16" zoomScaleNormal="100" workbookViewId="0">
      <selection activeCell="H19" sqref="H19"/>
    </sheetView>
  </sheetViews>
  <sheetFormatPr defaultRowHeight="15" x14ac:dyDescent="0.25"/>
  <cols>
    <col min="1" max="1" width="11" style="18" bestFit="1" customWidth="1"/>
    <col min="2" max="2" width="17.7109375" style="18" customWidth="1"/>
    <col min="3" max="3" width="78.7109375" style="18" customWidth="1"/>
    <col min="4" max="4" width="15.42578125" style="18" customWidth="1"/>
    <col min="5" max="5" width="15.7109375" style="18" customWidth="1"/>
    <col min="6" max="6" width="18.5703125" style="18" customWidth="1"/>
    <col min="7" max="16384" width="9.140625" style="18"/>
  </cols>
  <sheetData>
    <row r="1" spans="1:7" s="58" customFormat="1" ht="20.25" customHeight="1" x14ac:dyDescent="0.25">
      <c r="A1" s="644" t="s">
        <v>152</v>
      </c>
      <c r="B1" s="644"/>
      <c r="C1" s="644"/>
      <c r="D1" s="644"/>
      <c r="E1" s="644"/>
      <c r="F1" s="644"/>
      <c r="G1" s="357"/>
    </row>
    <row r="2" spans="1:7" s="58" customFormat="1" ht="15" customHeight="1" x14ac:dyDescent="0.25">
      <c r="A2" s="644" t="s">
        <v>366</v>
      </c>
      <c r="B2" s="644"/>
      <c r="C2" s="644"/>
      <c r="D2" s="644"/>
      <c r="E2" s="644"/>
      <c r="F2" s="644"/>
      <c r="G2" s="322"/>
    </row>
    <row r="3" spans="1:7" s="58" customFormat="1" x14ac:dyDescent="0.25">
      <c r="A3" s="650" t="s">
        <v>316</v>
      </c>
      <c r="B3" s="650"/>
      <c r="C3" s="650"/>
      <c r="D3" s="650"/>
      <c r="E3" s="650"/>
      <c r="F3" s="650"/>
      <c r="G3" s="358"/>
    </row>
    <row r="4" spans="1:7" s="56" customFormat="1" ht="15.75" thickBot="1" x14ac:dyDescent="0.3">
      <c r="A4" s="645" t="s">
        <v>409</v>
      </c>
      <c r="B4" s="645"/>
      <c r="C4" s="645"/>
      <c r="D4" s="645"/>
      <c r="E4" s="645"/>
      <c r="F4" s="645"/>
      <c r="G4" s="359"/>
    </row>
    <row r="5" spans="1:7" s="88" customFormat="1" x14ac:dyDescent="0.25">
      <c r="A5" s="646" t="s">
        <v>133</v>
      </c>
      <c r="B5" s="648" t="s">
        <v>134</v>
      </c>
      <c r="C5" s="648" t="s">
        <v>135</v>
      </c>
      <c r="D5" s="648" t="s">
        <v>136</v>
      </c>
      <c r="E5" s="648"/>
      <c r="F5" s="642" t="s">
        <v>410</v>
      </c>
      <c r="G5" s="356"/>
    </row>
    <row r="6" spans="1:7" s="88" customFormat="1" x14ac:dyDescent="0.25">
      <c r="A6" s="647"/>
      <c r="B6" s="649"/>
      <c r="C6" s="649"/>
      <c r="D6" s="649"/>
      <c r="E6" s="649"/>
      <c r="F6" s="643"/>
      <c r="G6" s="356"/>
    </row>
    <row r="7" spans="1:7" s="88" customFormat="1" ht="75" customHeight="1" x14ac:dyDescent="0.25">
      <c r="A7" s="647"/>
      <c r="B7" s="649"/>
      <c r="C7" s="649"/>
      <c r="D7" s="323" t="s">
        <v>44</v>
      </c>
      <c r="E7" s="323" t="s">
        <v>45</v>
      </c>
      <c r="F7" s="643"/>
      <c r="G7" s="356"/>
    </row>
    <row r="8" spans="1:7" s="56" customFormat="1" x14ac:dyDescent="0.25">
      <c r="A8" s="324"/>
      <c r="B8" s="325" t="s">
        <v>104</v>
      </c>
      <c r="C8" s="326"/>
      <c r="D8" s="327"/>
      <c r="E8" s="327"/>
      <c r="F8" s="328"/>
      <c r="G8" s="359"/>
    </row>
    <row r="9" spans="1:7" s="88" customFormat="1" ht="57.75" customHeight="1" x14ac:dyDescent="0.25">
      <c r="A9" s="329">
        <v>1</v>
      </c>
      <c r="B9" s="330" t="s">
        <v>261</v>
      </c>
      <c r="C9" s="331" t="s">
        <v>324</v>
      </c>
      <c r="D9" s="332">
        <f t="shared" ref="D9:D27" si="0">ROUND(+E9/8,0)</f>
        <v>4</v>
      </c>
      <c r="E9" s="332">
        <v>28</v>
      </c>
      <c r="F9" s="333">
        <f>+ROUND((230/21)*D9,2)</f>
        <v>43.81</v>
      </c>
      <c r="G9" s="360"/>
    </row>
    <row r="10" spans="1:7" s="88" customFormat="1" ht="54" customHeight="1" x14ac:dyDescent="0.25">
      <c r="A10" s="329">
        <v>2</v>
      </c>
      <c r="B10" s="330" t="s">
        <v>261</v>
      </c>
      <c r="C10" s="331" t="s">
        <v>99</v>
      </c>
      <c r="D10" s="332">
        <f t="shared" si="0"/>
        <v>3</v>
      </c>
      <c r="E10" s="332">
        <v>24</v>
      </c>
      <c r="F10" s="333">
        <f>+ROUND((230/21)*D10,2)</f>
        <v>32.86</v>
      </c>
      <c r="G10" s="360"/>
    </row>
    <row r="11" spans="1:7" s="88" customFormat="1" ht="59.25" customHeight="1" x14ac:dyDescent="0.25">
      <c r="A11" s="329">
        <v>3</v>
      </c>
      <c r="B11" s="330" t="s">
        <v>261</v>
      </c>
      <c r="C11" s="331" t="s">
        <v>211</v>
      </c>
      <c r="D11" s="332">
        <f t="shared" si="0"/>
        <v>5</v>
      </c>
      <c r="E11" s="332">
        <v>40</v>
      </c>
      <c r="F11" s="333">
        <f>+ROUND((230/21)*D11,2)</f>
        <v>54.76</v>
      </c>
      <c r="G11" s="360"/>
    </row>
    <row r="12" spans="1:7" s="88" customFormat="1" ht="39" customHeight="1" x14ac:dyDescent="0.25">
      <c r="A12" s="329">
        <v>4</v>
      </c>
      <c r="B12" s="330" t="s">
        <v>261</v>
      </c>
      <c r="C12" s="331" t="s">
        <v>0</v>
      </c>
      <c r="D12" s="332">
        <f t="shared" si="0"/>
        <v>2</v>
      </c>
      <c r="E12" s="332">
        <v>12</v>
      </c>
      <c r="F12" s="333">
        <f>+ROUND((230/21)*D12,2)</f>
        <v>21.9</v>
      </c>
      <c r="G12" s="360"/>
    </row>
    <row r="13" spans="1:7" s="56" customFormat="1" x14ac:dyDescent="0.25">
      <c r="A13" s="324"/>
      <c r="B13" s="325" t="s">
        <v>54</v>
      </c>
      <c r="C13" s="326"/>
      <c r="D13" s="327"/>
      <c r="E13" s="327"/>
      <c r="F13" s="328"/>
      <c r="G13" s="359"/>
    </row>
    <row r="14" spans="1:7" s="88" customFormat="1" ht="28.5" customHeight="1" x14ac:dyDescent="0.25">
      <c r="A14" s="329">
        <v>5</v>
      </c>
      <c r="B14" s="330" t="s">
        <v>261</v>
      </c>
      <c r="C14" s="331" t="s">
        <v>325</v>
      </c>
      <c r="D14" s="332">
        <f t="shared" si="0"/>
        <v>4</v>
      </c>
      <c r="E14" s="332">
        <v>28</v>
      </c>
      <c r="F14" s="333">
        <f>+ROUND((230/21)*D14,2)</f>
        <v>43.81</v>
      </c>
      <c r="G14" s="360"/>
    </row>
    <row r="15" spans="1:7" s="88" customFormat="1" ht="29.25" customHeight="1" x14ac:dyDescent="0.25">
      <c r="A15" s="329">
        <v>6</v>
      </c>
      <c r="B15" s="330" t="s">
        <v>261</v>
      </c>
      <c r="C15" s="331" t="s">
        <v>326</v>
      </c>
      <c r="D15" s="332">
        <f t="shared" si="0"/>
        <v>3</v>
      </c>
      <c r="E15" s="332">
        <v>20</v>
      </c>
      <c r="F15" s="333">
        <f>+ROUND((230/21)*D15,2)</f>
        <v>32.86</v>
      </c>
      <c r="G15" s="360"/>
    </row>
    <row r="16" spans="1:7" s="88" customFormat="1" ht="42.75" customHeight="1" x14ac:dyDescent="0.25">
      <c r="A16" s="329">
        <v>7</v>
      </c>
      <c r="B16" s="330" t="s">
        <v>261</v>
      </c>
      <c r="C16" s="331" t="s">
        <v>327</v>
      </c>
      <c r="D16" s="332">
        <f t="shared" si="0"/>
        <v>5</v>
      </c>
      <c r="E16" s="332">
        <v>36</v>
      </c>
      <c r="F16" s="333">
        <f>+ROUND((230/21)*D16,2)</f>
        <v>54.76</v>
      </c>
      <c r="G16" s="360"/>
    </row>
    <row r="17" spans="1:7" s="88" customFormat="1" ht="43.5" customHeight="1" x14ac:dyDescent="0.25">
      <c r="A17" s="329">
        <v>8</v>
      </c>
      <c r="B17" s="330" t="s">
        <v>261</v>
      </c>
      <c r="C17" s="331" t="s">
        <v>1</v>
      </c>
      <c r="D17" s="332">
        <f t="shared" si="0"/>
        <v>2</v>
      </c>
      <c r="E17" s="332">
        <v>16</v>
      </c>
      <c r="F17" s="333">
        <f>+ROUND((230/21)*D17,2)</f>
        <v>21.9</v>
      </c>
      <c r="G17" s="360"/>
    </row>
    <row r="18" spans="1:7" s="56" customFormat="1" x14ac:dyDescent="0.25">
      <c r="A18" s="324"/>
      <c r="B18" s="325" t="s">
        <v>55</v>
      </c>
      <c r="C18" s="326"/>
      <c r="D18" s="327"/>
      <c r="E18" s="327"/>
      <c r="F18" s="328"/>
      <c r="G18" s="359"/>
    </row>
    <row r="19" spans="1:7" s="88" customFormat="1" ht="51" customHeight="1" x14ac:dyDescent="0.25">
      <c r="A19" s="329">
        <v>9</v>
      </c>
      <c r="B19" s="330" t="s">
        <v>261</v>
      </c>
      <c r="C19" s="331" t="s">
        <v>2</v>
      </c>
      <c r="D19" s="332">
        <f t="shared" si="0"/>
        <v>3</v>
      </c>
      <c r="E19" s="332">
        <v>24</v>
      </c>
      <c r="F19" s="333">
        <f>+ROUND((230/21)*D19,2)</f>
        <v>32.86</v>
      </c>
      <c r="G19" s="360"/>
    </row>
    <row r="20" spans="1:7" s="88" customFormat="1" ht="52.5" customHeight="1" x14ac:dyDescent="0.25">
      <c r="A20" s="329">
        <v>10</v>
      </c>
      <c r="B20" s="330" t="s">
        <v>261</v>
      </c>
      <c r="C20" s="331" t="s">
        <v>3</v>
      </c>
      <c r="D20" s="332">
        <f t="shared" si="0"/>
        <v>4</v>
      </c>
      <c r="E20" s="332">
        <v>28</v>
      </c>
      <c r="F20" s="333">
        <f>+ROUND((230/21)*D20,2)</f>
        <v>43.81</v>
      </c>
      <c r="G20" s="360"/>
    </row>
    <row r="21" spans="1:7" s="88" customFormat="1" ht="60" customHeight="1" x14ac:dyDescent="0.25">
      <c r="A21" s="329">
        <v>11</v>
      </c>
      <c r="B21" s="330" t="s">
        <v>261</v>
      </c>
      <c r="C21" s="331" t="s">
        <v>4</v>
      </c>
      <c r="D21" s="332">
        <f t="shared" si="0"/>
        <v>3</v>
      </c>
      <c r="E21" s="332">
        <v>20</v>
      </c>
      <c r="F21" s="333">
        <f>+ROUND((230/21)*D21,2)</f>
        <v>32.86</v>
      </c>
      <c r="G21" s="360"/>
    </row>
    <row r="22" spans="1:7" s="88" customFormat="1" ht="58.5" customHeight="1" x14ac:dyDescent="0.25">
      <c r="A22" s="329">
        <v>12</v>
      </c>
      <c r="B22" s="330" t="s">
        <v>261</v>
      </c>
      <c r="C22" s="331" t="s">
        <v>5</v>
      </c>
      <c r="D22" s="332">
        <f t="shared" si="0"/>
        <v>4</v>
      </c>
      <c r="E22" s="332">
        <v>28</v>
      </c>
      <c r="F22" s="333">
        <f>+ROUND((230/21)*D22,2)</f>
        <v>43.81</v>
      </c>
      <c r="G22" s="360"/>
    </row>
    <row r="23" spans="1:7" s="56" customFormat="1" x14ac:dyDescent="0.25">
      <c r="A23" s="334"/>
      <c r="B23" s="335" t="s">
        <v>114</v>
      </c>
      <c r="C23" s="326"/>
      <c r="D23" s="327"/>
      <c r="E23" s="327"/>
      <c r="F23" s="328"/>
      <c r="G23" s="359"/>
    </row>
    <row r="24" spans="1:7" s="88" customFormat="1" ht="66.75" customHeight="1" x14ac:dyDescent="0.25">
      <c r="A24" s="329">
        <v>13</v>
      </c>
      <c r="B24" s="330" t="s">
        <v>261</v>
      </c>
      <c r="C24" s="331" t="s">
        <v>6</v>
      </c>
      <c r="D24" s="332">
        <f t="shared" si="0"/>
        <v>4</v>
      </c>
      <c r="E24" s="332">
        <v>28</v>
      </c>
      <c r="F24" s="333">
        <f>+ROUND((230/21)*D24,2)</f>
        <v>43.81</v>
      </c>
      <c r="G24" s="360"/>
    </row>
    <row r="25" spans="1:7" s="88" customFormat="1" ht="50.25" customHeight="1" x14ac:dyDescent="0.25">
      <c r="A25" s="329">
        <v>14</v>
      </c>
      <c r="B25" s="330" t="s">
        <v>261</v>
      </c>
      <c r="C25" s="331" t="s">
        <v>7</v>
      </c>
      <c r="D25" s="332">
        <f t="shared" si="0"/>
        <v>3</v>
      </c>
      <c r="E25" s="332">
        <v>24</v>
      </c>
      <c r="F25" s="333">
        <f>+ROUND((230/21)*D25,2)</f>
        <v>32.86</v>
      </c>
      <c r="G25" s="360"/>
    </row>
    <row r="26" spans="1:7" s="88" customFormat="1" ht="59.25" customHeight="1" x14ac:dyDescent="0.25">
      <c r="A26" s="329">
        <v>15</v>
      </c>
      <c r="B26" s="330" t="s">
        <v>261</v>
      </c>
      <c r="C26" s="331" t="s">
        <v>8</v>
      </c>
      <c r="D26" s="332">
        <f t="shared" si="0"/>
        <v>3</v>
      </c>
      <c r="E26" s="332">
        <v>20</v>
      </c>
      <c r="F26" s="333">
        <f>+ROUND((230/21)*D26,2)</f>
        <v>32.86</v>
      </c>
      <c r="G26" s="360"/>
    </row>
    <row r="27" spans="1:7" s="88" customFormat="1" ht="77.25" customHeight="1" thickBot="1" x14ac:dyDescent="0.3">
      <c r="A27" s="329">
        <v>16</v>
      </c>
      <c r="B27" s="330" t="s">
        <v>261</v>
      </c>
      <c r="C27" s="331" t="s">
        <v>9</v>
      </c>
      <c r="D27" s="332">
        <f t="shared" si="0"/>
        <v>4</v>
      </c>
      <c r="E27" s="332">
        <v>28</v>
      </c>
      <c r="F27" s="333">
        <f>+ROUND((230/21)*D27,2)</f>
        <v>43.81</v>
      </c>
      <c r="G27" s="360"/>
    </row>
    <row r="28" spans="1:7" s="88" customFormat="1" ht="27.75" customHeight="1" thickBot="1" x14ac:dyDescent="0.3">
      <c r="A28" s="336"/>
      <c r="B28" s="337"/>
      <c r="C28" s="337" t="s">
        <v>170</v>
      </c>
      <c r="D28" s="338">
        <f>SUM(D8:D27)</f>
        <v>56</v>
      </c>
      <c r="E28" s="338">
        <f>SUM(E8:E27)</f>
        <v>404</v>
      </c>
      <c r="F28" s="339">
        <f>SUM(F8:F27)</f>
        <v>613.33999999999992</v>
      </c>
      <c r="G28" s="360"/>
    </row>
  </sheetData>
  <mergeCells count="9">
    <mergeCell ref="F5:F7"/>
    <mergeCell ref="A1:F1"/>
    <mergeCell ref="A2:F2"/>
    <mergeCell ref="A4:F4"/>
    <mergeCell ref="A5:A7"/>
    <mergeCell ref="B5:B7"/>
    <mergeCell ref="C5:C7"/>
    <mergeCell ref="D5:E6"/>
    <mergeCell ref="A3:F3"/>
  </mergeCells>
  <phoneticPr fontId="4" type="noConversion"/>
  <pageMargins left="0.25" right="0.25" top="0.75" bottom="0.75" header="0.3" footer="0.3"/>
  <pageSetup paperSize="9" scale="62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6"/>
  <sheetViews>
    <sheetView workbookViewId="0">
      <selection activeCell="C15" sqref="C15"/>
    </sheetView>
  </sheetViews>
  <sheetFormatPr defaultRowHeight="15" x14ac:dyDescent="0.25"/>
  <cols>
    <col min="1" max="1" width="9" style="18" customWidth="1"/>
    <col min="2" max="2" width="19.5703125" style="18" customWidth="1"/>
    <col min="3" max="3" width="62.28515625" style="18" customWidth="1"/>
    <col min="4" max="4" width="10.28515625" style="18" customWidth="1"/>
    <col min="5" max="5" width="10.140625" style="18" customWidth="1"/>
    <col min="6" max="6" width="18.85546875" style="18" customWidth="1"/>
    <col min="7" max="16384" width="9.140625" style="18"/>
  </cols>
  <sheetData>
    <row r="1" spans="1:7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7" s="58" customFormat="1" x14ac:dyDescent="0.25">
      <c r="A4" s="579" t="s">
        <v>316</v>
      </c>
      <c r="B4" s="579"/>
      <c r="C4" s="579"/>
      <c r="D4" s="579"/>
      <c r="E4" s="579"/>
      <c r="F4" s="579"/>
    </row>
    <row r="6" spans="1:7" s="56" customFormat="1" x14ac:dyDescent="0.25">
      <c r="A6" s="651" t="s">
        <v>193</v>
      </c>
      <c r="B6" s="651"/>
      <c r="C6" s="651"/>
      <c r="D6" s="651"/>
      <c r="E6" s="651"/>
      <c r="F6" s="651"/>
    </row>
    <row r="7" spans="1:7" s="56" customFormat="1" ht="15.75" thickBot="1" x14ac:dyDescent="0.3"/>
    <row r="8" spans="1:7" s="88" customForma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9" t="s">
        <v>303</v>
      </c>
      <c r="G8" s="89"/>
    </row>
    <row r="9" spans="1:7" s="88" customFormat="1" x14ac:dyDescent="0.25">
      <c r="A9" s="601"/>
      <c r="B9" s="603"/>
      <c r="C9" s="603"/>
      <c r="D9" s="603"/>
      <c r="E9" s="603"/>
      <c r="F9" s="610"/>
      <c r="G9" s="89"/>
    </row>
    <row r="10" spans="1:7" s="88" customFormat="1" ht="87.75" customHeight="1" x14ac:dyDescent="0.25">
      <c r="A10" s="601"/>
      <c r="B10" s="603"/>
      <c r="C10" s="603"/>
      <c r="D10" s="189" t="s">
        <v>44</v>
      </c>
      <c r="E10" s="189" t="s">
        <v>45</v>
      </c>
      <c r="F10" s="610"/>
      <c r="G10" s="89"/>
    </row>
    <row r="11" spans="1:7" s="88" customFormat="1" ht="35.25" customHeight="1" x14ac:dyDescent="0.25">
      <c r="A11" s="90">
        <v>1</v>
      </c>
      <c r="B11" s="210" t="s">
        <v>261</v>
      </c>
      <c r="C11" s="192" t="s">
        <v>58</v>
      </c>
      <c r="D11" s="47">
        <f>ROUND(+E11/8,0)</f>
        <v>3</v>
      </c>
      <c r="E11" s="47">
        <v>26</v>
      </c>
      <c r="F11" s="49">
        <f>+ROUND((230/21)/8*E11,2)</f>
        <v>35.6</v>
      </c>
    </row>
    <row r="12" spans="1:7" s="88" customFormat="1" ht="35.25" customHeight="1" x14ac:dyDescent="0.25">
      <c r="A12" s="90">
        <v>2</v>
      </c>
      <c r="B12" s="210" t="s">
        <v>261</v>
      </c>
      <c r="C12" s="193" t="s">
        <v>28</v>
      </c>
      <c r="D12" s="47">
        <f>ROUND(+E12/8,0)</f>
        <v>4</v>
      </c>
      <c r="E12" s="47">
        <v>32</v>
      </c>
      <c r="F12" s="49">
        <f>+ROUND((230/21)/8*E12,2)</f>
        <v>43.81</v>
      </c>
    </row>
    <row r="13" spans="1:7" s="88" customFormat="1" ht="35.25" customHeight="1" x14ac:dyDescent="0.25">
      <c r="A13" s="90">
        <v>3</v>
      </c>
      <c r="B13" s="210" t="s">
        <v>261</v>
      </c>
      <c r="C13" s="193" t="s">
        <v>29</v>
      </c>
      <c r="D13" s="47">
        <f>ROUND(+E13/8,0)</f>
        <v>9</v>
      </c>
      <c r="E13" s="47">
        <v>72</v>
      </c>
      <c r="F13" s="49">
        <f>+ROUND((230/21)/8*E13,2)</f>
        <v>98.57</v>
      </c>
    </row>
    <row r="14" spans="1:7" s="88" customFormat="1" ht="35.25" customHeight="1" x14ac:dyDescent="0.25">
      <c r="A14" s="90">
        <v>4</v>
      </c>
      <c r="B14" s="210" t="s">
        <v>261</v>
      </c>
      <c r="C14" s="193" t="s">
        <v>30</v>
      </c>
      <c r="D14" s="47">
        <f>ROUND(+E14/8,0)</f>
        <v>6</v>
      </c>
      <c r="E14" s="47">
        <v>48</v>
      </c>
      <c r="F14" s="49">
        <f>+ROUND((230/21)/8*E14,2)</f>
        <v>65.709999999999994</v>
      </c>
    </row>
    <row r="15" spans="1:7" s="88" customFormat="1" ht="35.25" customHeight="1" thickBot="1" x14ac:dyDescent="0.3">
      <c r="A15" s="90">
        <v>5</v>
      </c>
      <c r="B15" s="210" t="s">
        <v>261</v>
      </c>
      <c r="C15" s="193" t="s">
        <v>31</v>
      </c>
      <c r="D15" s="47">
        <f>ROUND(+E15/8,0)</f>
        <v>4</v>
      </c>
      <c r="E15" s="47">
        <v>28</v>
      </c>
      <c r="F15" s="49">
        <f>+ROUND((230/21)/8*E15,2)</f>
        <v>38.33</v>
      </c>
    </row>
    <row r="16" spans="1:7" s="88" customFormat="1" ht="27.75" customHeight="1" thickBot="1" x14ac:dyDescent="0.3">
      <c r="A16" s="103"/>
      <c r="B16" s="104"/>
      <c r="C16" s="104" t="s">
        <v>170</v>
      </c>
      <c r="D16" s="126">
        <f>SUM(D11:D15)</f>
        <v>26</v>
      </c>
      <c r="E16" s="126">
        <f>SUM(E11:E15)</f>
        <v>206</v>
      </c>
      <c r="F16" s="172">
        <f>SUM(F11:F15)</f>
        <v>282.02</v>
      </c>
    </row>
  </sheetData>
  <mergeCells count="9">
    <mergeCell ref="A1:F1"/>
    <mergeCell ref="A3:F3"/>
    <mergeCell ref="F8:F10"/>
    <mergeCell ref="A6:F6"/>
    <mergeCell ref="A8:A10"/>
    <mergeCell ref="B8:B10"/>
    <mergeCell ref="C8:C10"/>
    <mergeCell ref="D8:E9"/>
    <mergeCell ref="A4:F4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7"/>
  <sheetViews>
    <sheetView tabSelected="1" workbookViewId="0">
      <selection activeCell="N17" sqref="N17"/>
    </sheetView>
  </sheetViews>
  <sheetFormatPr defaultRowHeight="15" x14ac:dyDescent="0.25"/>
  <cols>
    <col min="1" max="1" width="10.28515625" customWidth="1"/>
    <col min="2" max="2" width="20" customWidth="1"/>
    <col min="3" max="3" width="49.28515625" customWidth="1"/>
    <col min="4" max="4" width="16.85546875" customWidth="1"/>
    <col min="5" max="5" width="17.85546875" customWidth="1"/>
    <col min="6" max="6" width="16.5703125" customWidth="1"/>
  </cols>
  <sheetData>
    <row r="1" spans="1:8" x14ac:dyDescent="0.25">
      <c r="A1" s="652" t="s">
        <v>152</v>
      </c>
      <c r="B1" s="652"/>
      <c r="C1" s="652"/>
      <c r="D1" s="652"/>
      <c r="E1" s="652"/>
      <c r="F1" s="652"/>
    </row>
    <row r="2" spans="1:8" x14ac:dyDescent="0.25">
      <c r="A2" s="652" t="s">
        <v>366</v>
      </c>
      <c r="B2" s="652"/>
      <c r="C2" s="652"/>
      <c r="D2" s="652"/>
      <c r="E2" s="652"/>
      <c r="F2" s="652"/>
    </row>
    <row r="3" spans="1:8" x14ac:dyDescent="0.25">
      <c r="A3" s="652" t="s">
        <v>316</v>
      </c>
      <c r="B3" s="652"/>
      <c r="C3" s="652"/>
      <c r="D3" s="652"/>
      <c r="E3" s="652"/>
      <c r="F3" s="652"/>
    </row>
    <row r="4" spans="1:8" ht="15.75" thickBot="1" x14ac:dyDescent="0.3">
      <c r="A4" s="652" t="s">
        <v>439</v>
      </c>
      <c r="B4" s="652"/>
      <c r="C4" s="652"/>
      <c r="D4" s="652"/>
      <c r="E4" s="652"/>
      <c r="F4" s="652"/>
    </row>
    <row r="5" spans="1:8" x14ac:dyDescent="0.25">
      <c r="A5" s="653" t="s">
        <v>133</v>
      </c>
      <c r="B5" s="656" t="s">
        <v>134</v>
      </c>
      <c r="C5" s="656" t="s">
        <v>135</v>
      </c>
      <c r="D5" s="656" t="s">
        <v>136</v>
      </c>
      <c r="E5" s="656"/>
      <c r="F5" s="659" t="s">
        <v>440</v>
      </c>
    </row>
    <row r="6" spans="1:8" x14ac:dyDescent="0.25">
      <c r="A6" s="654"/>
      <c r="B6" s="657"/>
      <c r="C6" s="657"/>
      <c r="D6" s="657"/>
      <c r="E6" s="657"/>
      <c r="F6" s="660"/>
    </row>
    <row r="7" spans="1:8" ht="83.25" customHeight="1" thickBot="1" x14ac:dyDescent="0.3">
      <c r="A7" s="655"/>
      <c r="B7" s="658"/>
      <c r="C7" s="658"/>
      <c r="D7" s="376" t="s">
        <v>44</v>
      </c>
      <c r="E7" s="376" t="s">
        <v>45</v>
      </c>
      <c r="F7" s="661"/>
    </row>
    <row r="8" spans="1:8" ht="15.75" thickBot="1" x14ac:dyDescent="0.3">
      <c r="A8" s="377"/>
      <c r="B8" s="378" t="s">
        <v>104</v>
      </c>
      <c r="C8" s="378"/>
      <c r="D8" s="378"/>
      <c r="E8" s="378"/>
      <c r="F8" s="379"/>
    </row>
    <row r="9" spans="1:8" ht="51" x14ac:dyDescent="0.25">
      <c r="A9" s="380">
        <v>1</v>
      </c>
      <c r="B9" s="381" t="s">
        <v>261</v>
      </c>
      <c r="C9" s="382" t="s">
        <v>441</v>
      </c>
      <c r="D9" s="383">
        <f>ROUND(+E9/8,0)</f>
        <v>2</v>
      </c>
      <c r="E9" s="381">
        <v>12</v>
      </c>
      <c r="F9" s="384">
        <f>+ROUND((230/21)*D9,2)</f>
        <v>21.9</v>
      </c>
      <c r="H9" s="385"/>
    </row>
    <row r="10" spans="1:8" ht="38.25" x14ac:dyDescent="0.25">
      <c r="A10" s="386">
        <v>2</v>
      </c>
      <c r="B10" s="387" t="s">
        <v>261</v>
      </c>
      <c r="C10" s="388" t="s">
        <v>442</v>
      </c>
      <c r="D10" s="47">
        <f>ROUND(+E10/8,0)</f>
        <v>4</v>
      </c>
      <c r="E10" s="387">
        <v>28</v>
      </c>
      <c r="F10" s="49">
        <f>+ROUND((230/21)*D10,2)</f>
        <v>43.81</v>
      </c>
    </row>
    <row r="11" spans="1:8" ht="51" x14ac:dyDescent="0.25">
      <c r="A11" s="386">
        <v>3</v>
      </c>
      <c r="B11" s="387" t="s">
        <v>261</v>
      </c>
      <c r="C11" s="388" t="s">
        <v>443</v>
      </c>
      <c r="D11" s="47">
        <f>ROUND(+E11/8,0)</f>
        <v>5</v>
      </c>
      <c r="E11" s="387">
        <v>40</v>
      </c>
      <c r="F11" s="49">
        <f>+ROUND((230/21)*D11,2)</f>
        <v>54.76</v>
      </c>
    </row>
    <row r="12" spans="1:8" ht="39" thickBot="1" x14ac:dyDescent="0.3">
      <c r="A12" s="389">
        <v>4</v>
      </c>
      <c r="B12" s="376" t="s">
        <v>261</v>
      </c>
      <c r="C12" s="390" t="s">
        <v>444</v>
      </c>
      <c r="D12" s="391">
        <f>ROUND(+E12/8,0)</f>
        <v>3</v>
      </c>
      <c r="E12" s="376">
        <v>20</v>
      </c>
      <c r="F12" s="392">
        <f>+ROUND((230/21)*D12,2)</f>
        <v>32.86</v>
      </c>
    </row>
    <row r="13" spans="1:8" ht="15.75" thickBot="1" x14ac:dyDescent="0.3">
      <c r="A13" s="377"/>
      <c r="B13" s="378" t="s">
        <v>54</v>
      </c>
      <c r="C13" s="378"/>
      <c r="D13" s="378"/>
      <c r="E13" s="378"/>
      <c r="F13" s="379"/>
    </row>
    <row r="14" spans="1:8" ht="51" x14ac:dyDescent="0.25">
      <c r="A14" s="380">
        <v>5</v>
      </c>
      <c r="B14" s="381" t="s">
        <v>261</v>
      </c>
      <c r="C14" s="382" t="s">
        <v>445</v>
      </c>
      <c r="D14" s="383">
        <f>ROUND(+E14/8,0)</f>
        <v>4</v>
      </c>
      <c r="E14" s="381">
        <v>28</v>
      </c>
      <c r="F14" s="384">
        <f>+ROUND((230/21)*D14,2)</f>
        <v>43.81</v>
      </c>
      <c r="H14" s="385"/>
    </row>
    <row r="15" spans="1:8" ht="38.25" x14ac:dyDescent="0.25">
      <c r="A15" s="386">
        <v>6</v>
      </c>
      <c r="B15" s="387" t="s">
        <v>261</v>
      </c>
      <c r="C15" s="388" t="s">
        <v>446</v>
      </c>
      <c r="D15" s="47">
        <f>ROUND(+E15/8,0)</f>
        <v>2</v>
      </c>
      <c r="E15" s="387">
        <v>16</v>
      </c>
      <c r="F15" s="49">
        <f>+ROUND((230/21)*D15,2)</f>
        <v>21.9</v>
      </c>
    </row>
    <row r="16" spans="1:8" ht="38.25" x14ac:dyDescent="0.25">
      <c r="A16" s="386">
        <v>7</v>
      </c>
      <c r="B16" s="387" t="s">
        <v>261</v>
      </c>
      <c r="C16" s="388" t="s">
        <v>447</v>
      </c>
      <c r="D16" s="47">
        <f>ROUND(+E16/8,0)</f>
        <v>3</v>
      </c>
      <c r="E16" s="387">
        <v>20</v>
      </c>
      <c r="F16" s="49">
        <f>+ROUND((230/21)*D16,2)</f>
        <v>32.86</v>
      </c>
    </row>
    <row r="17" spans="1:8" ht="51.75" thickBot="1" x14ac:dyDescent="0.3">
      <c r="A17" s="389">
        <v>8</v>
      </c>
      <c r="B17" s="376" t="s">
        <v>261</v>
      </c>
      <c r="C17" s="390" t="s">
        <v>448</v>
      </c>
      <c r="D17" s="391">
        <f>ROUND(+E17/8,0)</f>
        <v>5</v>
      </c>
      <c r="E17" s="376">
        <v>40</v>
      </c>
      <c r="F17" s="392">
        <f>+ROUND((230/21)*D17,2)</f>
        <v>54.76</v>
      </c>
    </row>
    <row r="18" spans="1:8" ht="15.75" thickBot="1" x14ac:dyDescent="0.3">
      <c r="A18" s="393"/>
      <c r="B18" s="394" t="s">
        <v>55</v>
      </c>
      <c r="C18" s="394"/>
      <c r="D18" s="394"/>
      <c r="E18" s="394"/>
      <c r="F18" s="395"/>
    </row>
    <row r="19" spans="1:8" ht="38.25" x14ac:dyDescent="0.25">
      <c r="A19" s="380">
        <v>9</v>
      </c>
      <c r="B19" s="381" t="s">
        <v>261</v>
      </c>
      <c r="C19" s="382" t="s">
        <v>449</v>
      </c>
      <c r="D19" s="383">
        <f>ROUND(+E19/8,0)</f>
        <v>3</v>
      </c>
      <c r="E19" s="381">
        <v>20</v>
      </c>
      <c r="F19" s="384">
        <f>+ROUND((230/21)*D19,2)</f>
        <v>32.86</v>
      </c>
      <c r="H19" s="385"/>
    </row>
    <row r="20" spans="1:8" ht="38.25" x14ac:dyDescent="0.25">
      <c r="A20" s="386">
        <v>10</v>
      </c>
      <c r="B20" s="387" t="s">
        <v>261</v>
      </c>
      <c r="C20" s="388" t="s">
        <v>450</v>
      </c>
      <c r="D20" s="47">
        <f>ROUND(+E20/8,0)</f>
        <v>4</v>
      </c>
      <c r="E20" s="387">
        <v>28</v>
      </c>
      <c r="F20" s="49">
        <f>+ROUND((230/21)*D20,2)</f>
        <v>43.81</v>
      </c>
    </row>
    <row r="21" spans="1:8" ht="38.25" x14ac:dyDescent="0.25">
      <c r="A21" s="386">
        <v>11</v>
      </c>
      <c r="B21" s="387" t="s">
        <v>261</v>
      </c>
      <c r="C21" s="388" t="s">
        <v>451</v>
      </c>
      <c r="D21" s="47">
        <f>ROUND(+E21/8,0)</f>
        <v>3</v>
      </c>
      <c r="E21" s="387">
        <v>20</v>
      </c>
      <c r="F21" s="49">
        <f>+ROUND((230/21)*D21,2)</f>
        <v>32.86</v>
      </c>
    </row>
    <row r="22" spans="1:8" ht="39" thickBot="1" x14ac:dyDescent="0.3">
      <c r="A22" s="389">
        <v>12</v>
      </c>
      <c r="B22" s="376" t="s">
        <v>261</v>
      </c>
      <c r="C22" s="390" t="s">
        <v>452</v>
      </c>
      <c r="D22" s="391">
        <f>ROUND(+E22/8,0)</f>
        <v>4</v>
      </c>
      <c r="E22" s="376">
        <v>28</v>
      </c>
      <c r="F22" s="392">
        <f>+ROUND((230/21)*D22,2)</f>
        <v>43.81</v>
      </c>
    </row>
    <row r="23" spans="1:8" ht="15.75" thickBot="1" x14ac:dyDescent="0.3">
      <c r="A23" s="393"/>
      <c r="B23" s="394" t="s">
        <v>100</v>
      </c>
      <c r="C23" s="394"/>
      <c r="D23" s="394"/>
      <c r="E23" s="394"/>
      <c r="F23" s="395"/>
    </row>
    <row r="24" spans="1:8" ht="51" x14ac:dyDescent="0.25">
      <c r="A24" s="380">
        <v>13</v>
      </c>
      <c r="B24" s="381" t="s">
        <v>261</v>
      </c>
      <c r="C24" s="382" t="s">
        <v>453</v>
      </c>
      <c r="D24" s="383">
        <f>ROUND(+E24/8,0)</f>
        <v>4</v>
      </c>
      <c r="E24" s="381">
        <v>28</v>
      </c>
      <c r="F24" s="384">
        <f>+ROUND((230/21)*D24,2)</f>
        <v>43.81</v>
      </c>
      <c r="H24" s="385"/>
    </row>
    <row r="25" spans="1:8" ht="38.25" x14ac:dyDescent="0.25">
      <c r="A25" s="386">
        <v>14</v>
      </c>
      <c r="B25" s="387" t="s">
        <v>261</v>
      </c>
      <c r="C25" s="388" t="s">
        <v>454</v>
      </c>
      <c r="D25" s="47">
        <f>ROUND(+E25/8,0)</f>
        <v>3</v>
      </c>
      <c r="E25" s="387">
        <v>24</v>
      </c>
      <c r="F25" s="49">
        <f>+ROUND((230/21)*D25,2)</f>
        <v>32.86</v>
      </c>
    </row>
    <row r="26" spans="1:8" ht="25.5" x14ac:dyDescent="0.25">
      <c r="A26" s="386">
        <v>15</v>
      </c>
      <c r="B26" s="387" t="s">
        <v>261</v>
      </c>
      <c r="C26" s="388" t="s">
        <v>455</v>
      </c>
      <c r="D26" s="47">
        <f>ROUND(+E26/8,0)</f>
        <v>3</v>
      </c>
      <c r="E26" s="387">
        <v>20</v>
      </c>
      <c r="F26" s="49">
        <f>+ROUND((230/21)*D26,2)</f>
        <v>32.86</v>
      </c>
    </row>
    <row r="27" spans="1:8" ht="26.25" thickBot="1" x14ac:dyDescent="0.3">
      <c r="A27" s="389">
        <v>16</v>
      </c>
      <c r="B27" s="376" t="s">
        <v>261</v>
      </c>
      <c r="C27" s="390" t="s">
        <v>456</v>
      </c>
      <c r="D27" s="391">
        <f>ROUND(+E27/8,0)</f>
        <v>4</v>
      </c>
      <c r="E27" s="376">
        <v>28</v>
      </c>
      <c r="F27" s="392">
        <f>+ROUND((230/21)*D27,2)</f>
        <v>43.81</v>
      </c>
    </row>
    <row r="28" spans="1:8" ht="15.75" thickBot="1" x14ac:dyDescent="0.3">
      <c r="A28" s="396"/>
      <c r="B28" s="397"/>
      <c r="C28" s="397" t="s">
        <v>170</v>
      </c>
      <c r="D28" s="398">
        <f>SUM(D9:D27)</f>
        <v>56</v>
      </c>
      <c r="E28" s="398">
        <f>SUM(E9:E27)</f>
        <v>400</v>
      </c>
      <c r="F28" s="399">
        <f>SUM(F9:F27)</f>
        <v>613.33999999999992</v>
      </c>
      <c r="H28" s="385"/>
    </row>
    <row r="33" ht="26.25" customHeight="1" x14ac:dyDescent="0.25"/>
    <row r="35" ht="15" customHeight="1" x14ac:dyDescent="0.25"/>
    <row r="38" ht="15" customHeight="1" x14ac:dyDescent="0.25"/>
    <row r="41" ht="15" customHeight="1" x14ac:dyDescent="0.25"/>
    <row r="44" ht="15" customHeight="1" x14ac:dyDescent="0.25"/>
    <row r="48" ht="15" customHeight="1" x14ac:dyDescent="0.25"/>
    <row r="51" ht="15" customHeight="1" x14ac:dyDescent="0.25"/>
    <row r="54" ht="15" customHeight="1" x14ac:dyDescent="0.25"/>
    <row r="57" ht="15" customHeight="1" x14ac:dyDescent="0.25"/>
  </sheetData>
  <mergeCells count="9">
    <mergeCell ref="A1:F1"/>
    <mergeCell ref="A2:F2"/>
    <mergeCell ref="A3:F3"/>
    <mergeCell ref="A4:F4"/>
    <mergeCell ref="A5:A7"/>
    <mergeCell ref="B5:B7"/>
    <mergeCell ref="C5:C7"/>
    <mergeCell ref="D5:E6"/>
    <mergeCell ref="F5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6"/>
  <sheetViews>
    <sheetView workbookViewId="0">
      <selection activeCell="A3" sqref="A3:F3"/>
    </sheetView>
  </sheetViews>
  <sheetFormatPr defaultRowHeight="15" x14ac:dyDescent="0.25"/>
  <cols>
    <col min="1" max="1" width="9.85546875" style="18" customWidth="1"/>
    <col min="2" max="2" width="18.7109375" style="18" customWidth="1"/>
    <col min="3" max="3" width="64.5703125" style="18" customWidth="1"/>
    <col min="4" max="4" width="12.7109375" style="18" customWidth="1"/>
    <col min="5" max="5" width="12.28515625" style="18" customWidth="1"/>
    <col min="6" max="6" width="24.42578125" style="18" customWidth="1"/>
    <col min="7" max="16384" width="9.140625" style="18"/>
  </cols>
  <sheetData>
    <row r="1" spans="1:7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7" s="58" customFormat="1" x14ac:dyDescent="0.25">
      <c r="A4" s="579" t="s">
        <v>316</v>
      </c>
      <c r="B4" s="579"/>
      <c r="C4" s="579"/>
      <c r="D4" s="579"/>
      <c r="E4" s="579"/>
      <c r="F4" s="579"/>
    </row>
    <row r="6" spans="1:7" s="56" customFormat="1" x14ac:dyDescent="0.25">
      <c r="A6" s="651" t="s">
        <v>269</v>
      </c>
      <c r="B6" s="651"/>
      <c r="C6" s="651"/>
      <c r="D6" s="651"/>
      <c r="E6" s="651"/>
      <c r="F6" s="651"/>
    </row>
    <row r="7" spans="1:7" s="56" customFormat="1" ht="15.75" thickBot="1" x14ac:dyDescent="0.3"/>
    <row r="8" spans="1:7" s="88" customForma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9" t="s">
        <v>303</v>
      </c>
      <c r="G8" s="89"/>
    </row>
    <row r="9" spans="1:7" s="88" customFormat="1" x14ac:dyDescent="0.25">
      <c r="A9" s="601"/>
      <c r="B9" s="603"/>
      <c r="C9" s="603"/>
      <c r="D9" s="603"/>
      <c r="E9" s="603"/>
      <c r="F9" s="610"/>
      <c r="G9" s="89"/>
    </row>
    <row r="10" spans="1:7" s="88" customFormat="1" ht="105.75" customHeight="1" x14ac:dyDescent="0.25">
      <c r="A10" s="601"/>
      <c r="B10" s="603"/>
      <c r="C10" s="603"/>
      <c r="D10" s="189" t="s">
        <v>44</v>
      </c>
      <c r="E10" s="189" t="s">
        <v>45</v>
      </c>
      <c r="F10" s="610"/>
      <c r="G10" s="89"/>
    </row>
    <row r="11" spans="1:7" s="88" customFormat="1" ht="35.25" customHeight="1" x14ac:dyDescent="0.25">
      <c r="A11" s="90">
        <v>1</v>
      </c>
      <c r="B11" s="210" t="s">
        <v>261</v>
      </c>
      <c r="C11" s="46" t="s">
        <v>58</v>
      </c>
      <c r="D11" s="47">
        <f>ROUND(+E11/8,0)</f>
        <v>3</v>
      </c>
      <c r="E11" s="47">
        <v>26</v>
      </c>
      <c r="F11" s="49">
        <f>+ROUND((230/21)*D11,2)</f>
        <v>32.86</v>
      </c>
    </row>
    <row r="12" spans="1:7" s="88" customFormat="1" ht="35.25" customHeight="1" x14ac:dyDescent="0.25">
      <c r="A12" s="90">
        <v>2</v>
      </c>
      <c r="B12" s="210" t="s">
        <v>261</v>
      </c>
      <c r="C12" s="46" t="s">
        <v>28</v>
      </c>
      <c r="D12" s="47">
        <f>ROUND(+E12/8,0)</f>
        <v>4</v>
      </c>
      <c r="E12" s="47">
        <v>32</v>
      </c>
      <c r="F12" s="49">
        <f>+ROUND((230/21)*D12,2)</f>
        <v>43.81</v>
      </c>
    </row>
    <row r="13" spans="1:7" s="88" customFormat="1" ht="35.25" customHeight="1" x14ac:dyDescent="0.25">
      <c r="A13" s="90">
        <v>3</v>
      </c>
      <c r="B13" s="210" t="s">
        <v>261</v>
      </c>
      <c r="C13" s="46" t="s">
        <v>29</v>
      </c>
      <c r="D13" s="47">
        <f>ROUND(+E13/8,0)</f>
        <v>9</v>
      </c>
      <c r="E13" s="47">
        <v>72</v>
      </c>
      <c r="F13" s="49">
        <f>+ROUND((230/21)*D13,2)</f>
        <v>98.57</v>
      </c>
    </row>
    <row r="14" spans="1:7" s="88" customFormat="1" ht="35.25" customHeight="1" x14ac:dyDescent="0.25">
      <c r="A14" s="90">
        <v>4</v>
      </c>
      <c r="B14" s="210" t="s">
        <v>261</v>
      </c>
      <c r="C14" s="46" t="s">
        <v>230</v>
      </c>
      <c r="D14" s="47">
        <f>ROUND(+E14/8,0)</f>
        <v>2</v>
      </c>
      <c r="E14" s="47">
        <v>12</v>
      </c>
      <c r="F14" s="49">
        <f>+ROUND((230/21)*D14,2)</f>
        <v>21.9</v>
      </c>
    </row>
    <row r="15" spans="1:7" s="88" customFormat="1" ht="35.25" customHeight="1" thickBot="1" x14ac:dyDescent="0.3">
      <c r="A15" s="90">
        <v>5</v>
      </c>
      <c r="B15" s="210" t="s">
        <v>261</v>
      </c>
      <c r="C15" s="46" t="s">
        <v>231</v>
      </c>
      <c r="D15" s="47">
        <f>ROUND(+E15/8,0)</f>
        <v>2</v>
      </c>
      <c r="E15" s="47">
        <v>16</v>
      </c>
      <c r="F15" s="49">
        <f>+ROUND((230/21)*D15,2)</f>
        <v>21.9</v>
      </c>
    </row>
    <row r="16" spans="1:7" s="88" customFormat="1" ht="27.75" customHeight="1" thickBot="1" x14ac:dyDescent="0.3">
      <c r="A16" s="103"/>
      <c r="B16" s="104"/>
      <c r="C16" s="104" t="s">
        <v>170</v>
      </c>
      <c r="D16" s="126">
        <f>SUM(D11:D15)</f>
        <v>20</v>
      </c>
      <c r="E16" s="126">
        <f>SUM(E11:E15)</f>
        <v>158</v>
      </c>
      <c r="F16" s="172">
        <f>SUM(F11:F15)</f>
        <v>219.04000000000002</v>
      </c>
    </row>
  </sheetData>
  <mergeCells count="9">
    <mergeCell ref="A1:F1"/>
    <mergeCell ref="A3:F3"/>
    <mergeCell ref="F8:F10"/>
    <mergeCell ref="A6:F6"/>
    <mergeCell ref="A8:A10"/>
    <mergeCell ref="B8:B10"/>
    <mergeCell ref="C8:C10"/>
    <mergeCell ref="D8:E9"/>
    <mergeCell ref="A4:F4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>
      <selection activeCell="Q4" sqref="Q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7"/>
  <sheetViews>
    <sheetView zoomScaleNormal="100" workbookViewId="0">
      <selection sqref="A1:F1"/>
    </sheetView>
  </sheetViews>
  <sheetFormatPr defaultRowHeight="15" x14ac:dyDescent="0.25"/>
  <cols>
    <col min="1" max="1" width="10.5703125" style="18" customWidth="1"/>
    <col min="2" max="2" width="18.28515625" style="18" customWidth="1"/>
    <col min="3" max="3" width="70.28515625" style="18" customWidth="1"/>
    <col min="4" max="4" width="10" style="21" customWidth="1"/>
    <col min="5" max="5" width="12.85546875" style="21" customWidth="1"/>
    <col min="6" max="6" width="18.5703125" style="18" customWidth="1"/>
    <col min="7" max="16384" width="9.140625" style="18"/>
  </cols>
  <sheetData>
    <row r="1" spans="1:28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s="58" customFormat="1" ht="20.25" customHeight="1" x14ac:dyDescent="0.25">
      <c r="A2" s="14"/>
      <c r="B2" s="14"/>
      <c r="C2" s="14"/>
      <c r="D2" s="14"/>
      <c r="E2" s="14"/>
      <c r="F2" s="14"/>
      <c r="G2" s="55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58" customFormat="1" x14ac:dyDescent="0.25">
      <c r="A4" s="579" t="s">
        <v>316</v>
      </c>
      <c r="B4" s="579"/>
      <c r="C4" s="579"/>
      <c r="D4" s="579"/>
      <c r="E4" s="579"/>
      <c r="F4" s="57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6" spans="1:28" s="56" customFormat="1" ht="15" customHeight="1" x14ac:dyDescent="0.25">
      <c r="A6" s="580" t="s">
        <v>239</v>
      </c>
      <c r="B6" s="580"/>
      <c r="C6" s="580"/>
      <c r="D6" s="580"/>
      <c r="E6" s="580"/>
      <c r="F6" s="580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s="56" customFormat="1" ht="15.75" thickBot="1" x14ac:dyDescent="0.3">
      <c r="D7" s="62"/>
      <c r="E7" s="62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s="88" customFormat="1" ht="15" customHeight="1" x14ac:dyDescent="0.25">
      <c r="A8" s="632" t="s">
        <v>133</v>
      </c>
      <c r="B8" s="635" t="s">
        <v>134</v>
      </c>
      <c r="C8" s="635" t="s">
        <v>135</v>
      </c>
      <c r="D8" s="638" t="s">
        <v>136</v>
      </c>
      <c r="E8" s="639"/>
      <c r="F8" s="605" t="s">
        <v>303</v>
      </c>
      <c r="G8" s="56"/>
      <c r="H8" s="56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s="88" customFormat="1" x14ac:dyDescent="0.25">
      <c r="A9" s="633"/>
      <c r="B9" s="636"/>
      <c r="C9" s="636"/>
      <c r="D9" s="640"/>
      <c r="E9" s="641"/>
      <c r="F9" s="606"/>
      <c r="G9" s="56"/>
      <c r="H9" s="5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s="88" customFormat="1" ht="97.5" customHeight="1" x14ac:dyDescent="0.25">
      <c r="A10" s="634"/>
      <c r="B10" s="637"/>
      <c r="C10" s="637"/>
      <c r="D10" s="189" t="s">
        <v>44</v>
      </c>
      <c r="E10" s="189" t="s">
        <v>45</v>
      </c>
      <c r="F10" s="607"/>
      <c r="G10" s="56"/>
      <c r="H10" s="5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s="56" customFormat="1" x14ac:dyDescent="0.25">
      <c r="A11" s="176"/>
      <c r="B11" s="177" t="s">
        <v>46</v>
      </c>
      <c r="C11" s="177"/>
      <c r="D11" s="117"/>
      <c r="E11" s="117"/>
      <c r="F11" s="1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s="88" customFormat="1" ht="35.25" customHeight="1" x14ac:dyDescent="0.25">
      <c r="A12" s="90">
        <v>1</v>
      </c>
      <c r="B12" s="210" t="s">
        <v>261</v>
      </c>
      <c r="C12" s="46" t="s">
        <v>219</v>
      </c>
      <c r="D12" s="47">
        <f>ROUND(+E12/8,0)</f>
        <v>10</v>
      </c>
      <c r="E12" s="47">
        <v>80</v>
      </c>
      <c r="F12" s="49">
        <f>+ROUND((230/21)/8*E12,2)</f>
        <v>109.52</v>
      </c>
      <c r="G12" s="56"/>
      <c r="H12" s="5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s="88" customFormat="1" ht="30" x14ac:dyDescent="0.25">
      <c r="A13" s="90">
        <v>2</v>
      </c>
      <c r="B13" s="210" t="s">
        <v>261</v>
      </c>
      <c r="C13" s="46" t="s">
        <v>220</v>
      </c>
      <c r="D13" s="47">
        <f>ROUND(+E13/8,0)</f>
        <v>10</v>
      </c>
      <c r="E13" s="47">
        <v>80</v>
      </c>
      <c r="F13" s="49">
        <f>+ROUND((230/21)/8*E13,2)</f>
        <v>109.52</v>
      </c>
      <c r="G13" s="56"/>
      <c r="H13" s="5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s="56" customFormat="1" x14ac:dyDescent="0.25">
      <c r="A14" s="120"/>
      <c r="B14" s="107" t="s">
        <v>14</v>
      </c>
      <c r="C14" s="107"/>
      <c r="D14" s="117"/>
      <c r="E14" s="117"/>
      <c r="F14" s="1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s="88" customFormat="1" ht="30" x14ac:dyDescent="0.25">
      <c r="A15" s="90">
        <v>3</v>
      </c>
      <c r="B15" s="210" t="s">
        <v>261</v>
      </c>
      <c r="C15" s="46" t="s">
        <v>221</v>
      </c>
      <c r="D15" s="47">
        <f>ROUND(+E15/8,0)</f>
        <v>10</v>
      </c>
      <c r="E15" s="47">
        <v>80</v>
      </c>
      <c r="F15" s="49">
        <f>+ROUND((230/21)/8*E15,2)</f>
        <v>109.52</v>
      </c>
      <c r="G15" s="56"/>
      <c r="H15" s="5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s="88" customFormat="1" ht="60" x14ac:dyDescent="0.25">
      <c r="A16" s="90">
        <v>4</v>
      </c>
      <c r="B16" s="210" t="s">
        <v>261</v>
      </c>
      <c r="C16" s="46" t="s">
        <v>222</v>
      </c>
      <c r="D16" s="47">
        <f>ROUND(+E16/8,0)</f>
        <v>10</v>
      </c>
      <c r="E16" s="47">
        <v>80</v>
      </c>
      <c r="F16" s="49">
        <f>+ROUND((230/21)/8*E16,2)</f>
        <v>109.52</v>
      </c>
      <c r="G16" s="56"/>
      <c r="H16" s="56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s="56" customFormat="1" x14ac:dyDescent="0.25">
      <c r="A17" s="173"/>
      <c r="B17" s="174" t="s">
        <v>86</v>
      </c>
      <c r="C17" s="107"/>
      <c r="D17" s="117"/>
      <c r="E17" s="117"/>
      <c r="F17" s="1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88" customFormat="1" ht="75" x14ac:dyDescent="0.25">
      <c r="A18" s="90">
        <v>5</v>
      </c>
      <c r="B18" s="210" t="s">
        <v>261</v>
      </c>
      <c r="C18" s="46" t="s">
        <v>52</v>
      </c>
      <c r="D18" s="47">
        <f>ROUND(+E18/8,0)</f>
        <v>10</v>
      </c>
      <c r="E18" s="47">
        <v>80</v>
      </c>
      <c r="F18" s="49">
        <f>+ROUND((230/21)/8*E18,2)</f>
        <v>109.52</v>
      </c>
      <c r="G18" s="56"/>
      <c r="H18" s="56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88" customFormat="1" ht="60" x14ac:dyDescent="0.25">
      <c r="A19" s="90">
        <v>6</v>
      </c>
      <c r="B19" s="210" t="s">
        <v>261</v>
      </c>
      <c r="C19" s="46" t="s">
        <v>53</v>
      </c>
      <c r="D19" s="47">
        <f>ROUND(+E19/8,0)</f>
        <v>10</v>
      </c>
      <c r="E19" s="47">
        <v>80</v>
      </c>
      <c r="F19" s="49">
        <f>+ROUND((230/21)/8*E19,2)</f>
        <v>109.52</v>
      </c>
      <c r="G19" s="56"/>
      <c r="H19" s="56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56" customFormat="1" x14ac:dyDescent="0.25">
      <c r="A20" s="105"/>
      <c r="B20" s="106" t="s">
        <v>114</v>
      </c>
      <c r="C20" s="107"/>
      <c r="D20" s="117"/>
      <c r="E20" s="117"/>
      <c r="F20" s="1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56" customFormat="1" ht="75" x14ac:dyDescent="0.25">
      <c r="A21" s="74">
        <v>7</v>
      </c>
      <c r="B21" s="60" t="s">
        <v>261</v>
      </c>
      <c r="C21" s="60" t="s">
        <v>90</v>
      </c>
      <c r="D21" s="73">
        <f>ROUND(+E21/8,0)</f>
        <v>10</v>
      </c>
      <c r="E21" s="73">
        <v>80</v>
      </c>
      <c r="F21" s="49">
        <f>+ROUND((230/21)/8*E21,2)</f>
        <v>109.52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56" customFormat="1" ht="90.75" thickBot="1" x14ac:dyDescent="0.3">
      <c r="A22" s="194">
        <v>8</v>
      </c>
      <c r="B22" s="77" t="s">
        <v>261</v>
      </c>
      <c r="C22" s="77" t="s">
        <v>195</v>
      </c>
      <c r="D22" s="73">
        <f>ROUND(+E22/8,0)</f>
        <v>10</v>
      </c>
      <c r="E22" s="195">
        <v>80</v>
      </c>
      <c r="F22" s="49">
        <f>+ROUND((230/21)/8*E22,2)</f>
        <v>109.52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s="88" customFormat="1" ht="27.75" customHeight="1" thickBot="1" x14ac:dyDescent="0.3">
      <c r="A23" s="103"/>
      <c r="B23" s="104"/>
      <c r="C23" s="104" t="s">
        <v>170</v>
      </c>
      <c r="D23" s="126">
        <f>SUM(D11:D22)</f>
        <v>80</v>
      </c>
      <c r="E23" s="126">
        <f>SUM(E11:E22)</f>
        <v>640</v>
      </c>
      <c r="F23" s="172">
        <f>SUM(F11:F22)</f>
        <v>876.16</v>
      </c>
      <c r="G23" s="56"/>
      <c r="H23" s="5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5">
      <c r="A24" s="36"/>
      <c r="B24" s="25"/>
      <c r="C24" s="37"/>
      <c r="D24" s="38"/>
      <c r="E24" s="38"/>
      <c r="F24" s="38"/>
      <c r="G24" s="22"/>
    </row>
    <row r="25" spans="1:28" x14ac:dyDescent="0.25">
      <c r="A25" s="39"/>
      <c r="B25" s="20"/>
      <c r="C25" s="25"/>
      <c r="D25" s="40"/>
      <c r="E25" s="40"/>
      <c r="F25" s="40"/>
      <c r="G25" s="22"/>
    </row>
    <row r="26" spans="1:28" x14ac:dyDescent="0.25">
      <c r="A26" s="39"/>
      <c r="B26" s="20"/>
      <c r="C26" s="25"/>
      <c r="D26" s="41"/>
      <c r="E26" s="40"/>
      <c r="F26" s="40"/>
    </row>
    <row r="27" spans="1:28" x14ac:dyDescent="0.25">
      <c r="A27" s="39"/>
      <c r="B27" s="20"/>
      <c r="C27" s="25"/>
      <c r="D27" s="41"/>
      <c r="E27" s="40"/>
      <c r="F27" s="40"/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7"/>
  <sheetViews>
    <sheetView zoomScaleNormal="100" workbookViewId="0">
      <selection activeCell="A3" sqref="A3:F3"/>
    </sheetView>
  </sheetViews>
  <sheetFormatPr defaultRowHeight="15" x14ac:dyDescent="0.25"/>
  <cols>
    <col min="1" max="1" width="6.140625" style="61" customWidth="1"/>
    <col min="2" max="2" width="16.28515625" style="61" customWidth="1"/>
    <col min="3" max="3" width="69.28515625" style="61" customWidth="1"/>
    <col min="4" max="4" width="15.28515625" style="61" customWidth="1"/>
    <col min="5" max="5" width="16.7109375" style="61" customWidth="1"/>
    <col min="6" max="6" width="19.140625" style="61" customWidth="1"/>
    <col min="7" max="7" width="9.28515625" style="61" customWidth="1"/>
    <col min="8" max="16384" width="9.140625" style="61"/>
  </cols>
  <sheetData>
    <row r="1" spans="1:7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7" s="58" customFormat="1" x14ac:dyDescent="0.25">
      <c r="A4" s="579" t="s">
        <v>316</v>
      </c>
      <c r="B4" s="579"/>
      <c r="C4" s="579"/>
      <c r="D4" s="579"/>
      <c r="E4" s="579"/>
      <c r="F4" s="579"/>
    </row>
    <row r="6" spans="1:7" s="56" customFormat="1" ht="15" customHeight="1" x14ac:dyDescent="0.25">
      <c r="A6" s="580" t="s">
        <v>56</v>
      </c>
      <c r="B6" s="580"/>
      <c r="C6" s="580"/>
      <c r="D6" s="580"/>
      <c r="E6" s="580"/>
      <c r="F6" s="580"/>
      <c r="G6" s="58"/>
    </row>
    <row r="7" spans="1:7" s="56" customFormat="1" ht="15.75" thickBot="1" x14ac:dyDescent="0.3">
      <c r="A7" s="57"/>
      <c r="B7" s="58"/>
      <c r="C7" s="58"/>
      <c r="D7" s="57"/>
      <c r="E7" s="57"/>
      <c r="F7" s="58"/>
      <c r="G7" s="58"/>
    </row>
    <row r="8" spans="1:7" s="56" customFormat="1" ht="15" customHeight="1" x14ac:dyDescent="0.25">
      <c r="A8" s="583" t="s">
        <v>133</v>
      </c>
      <c r="B8" s="585" t="s">
        <v>134</v>
      </c>
      <c r="C8" s="585" t="s">
        <v>135</v>
      </c>
      <c r="D8" s="587" t="s">
        <v>136</v>
      </c>
      <c r="E8" s="588"/>
      <c r="F8" s="581" t="s">
        <v>303</v>
      </c>
      <c r="G8" s="58"/>
    </row>
    <row r="9" spans="1:7" s="56" customFormat="1" x14ac:dyDescent="0.25">
      <c r="A9" s="584"/>
      <c r="B9" s="586"/>
      <c r="C9" s="586"/>
      <c r="D9" s="589"/>
      <c r="E9" s="590"/>
      <c r="F9" s="582"/>
      <c r="G9" s="58"/>
    </row>
    <row r="10" spans="1:7" s="56" customFormat="1" ht="100.5" customHeight="1" x14ac:dyDescent="0.25">
      <c r="A10" s="592"/>
      <c r="B10" s="593"/>
      <c r="C10" s="593"/>
      <c r="D10" s="59" t="s">
        <v>44</v>
      </c>
      <c r="E10" s="59" t="s">
        <v>45</v>
      </c>
      <c r="F10" s="591"/>
      <c r="G10" s="58"/>
    </row>
    <row r="11" spans="1:7" s="56" customFormat="1" ht="37.5" customHeight="1" x14ac:dyDescent="0.25">
      <c r="A11" s="188">
        <v>1</v>
      </c>
      <c r="B11" s="60" t="s">
        <v>261</v>
      </c>
      <c r="C11" s="46" t="s">
        <v>305</v>
      </c>
      <c r="D11" s="47">
        <f t="shared" ref="D11:D16" si="0">ROUND(+E11/8,0)</f>
        <v>2</v>
      </c>
      <c r="E11" s="48">
        <v>19</v>
      </c>
      <c r="F11" s="49">
        <f t="shared" ref="F11:F16" si="1">+ROUND((230/21)*D11,2)</f>
        <v>21.9</v>
      </c>
      <c r="G11" s="58"/>
    </row>
    <row r="12" spans="1:7" s="56" customFormat="1" ht="28.5" customHeight="1" x14ac:dyDescent="0.25">
      <c r="A12" s="188">
        <v>2</v>
      </c>
      <c r="B12" s="60" t="s">
        <v>261</v>
      </c>
      <c r="C12" s="46" t="s">
        <v>304</v>
      </c>
      <c r="D12" s="47">
        <f t="shared" si="0"/>
        <v>1</v>
      </c>
      <c r="E12" s="48">
        <v>10</v>
      </c>
      <c r="F12" s="49">
        <f t="shared" si="1"/>
        <v>10.95</v>
      </c>
    </row>
    <row r="13" spans="1:7" s="56" customFormat="1" ht="37.5" customHeight="1" x14ac:dyDescent="0.25">
      <c r="A13" s="188">
        <v>3</v>
      </c>
      <c r="B13" s="60" t="s">
        <v>261</v>
      </c>
      <c r="C13" s="46" t="s">
        <v>174</v>
      </c>
      <c r="D13" s="47">
        <f t="shared" si="0"/>
        <v>1</v>
      </c>
      <c r="E13" s="48">
        <v>10</v>
      </c>
      <c r="F13" s="49">
        <f t="shared" si="1"/>
        <v>10.95</v>
      </c>
      <c r="G13" s="58"/>
    </row>
    <row r="14" spans="1:7" s="56" customFormat="1" ht="37.5" customHeight="1" x14ac:dyDescent="0.25">
      <c r="A14" s="188">
        <v>4</v>
      </c>
      <c r="B14" s="60" t="s">
        <v>261</v>
      </c>
      <c r="C14" s="46" t="s">
        <v>171</v>
      </c>
      <c r="D14" s="47">
        <f t="shared" si="0"/>
        <v>6</v>
      </c>
      <c r="E14" s="48">
        <v>44</v>
      </c>
      <c r="F14" s="49">
        <f t="shared" si="1"/>
        <v>65.709999999999994</v>
      </c>
      <c r="G14" s="58"/>
    </row>
    <row r="15" spans="1:7" s="56" customFormat="1" ht="37.5" customHeight="1" x14ac:dyDescent="0.25">
      <c r="A15" s="188">
        <v>5</v>
      </c>
      <c r="B15" s="60" t="s">
        <v>261</v>
      </c>
      <c r="C15" s="46" t="s">
        <v>172</v>
      </c>
      <c r="D15" s="47">
        <f t="shared" si="0"/>
        <v>8</v>
      </c>
      <c r="E15" s="48">
        <v>65</v>
      </c>
      <c r="F15" s="49">
        <f t="shared" si="1"/>
        <v>87.62</v>
      </c>
      <c r="G15" s="58"/>
    </row>
    <row r="16" spans="1:7" s="56" customFormat="1" ht="37.5" customHeight="1" thickBot="1" x14ac:dyDescent="0.3">
      <c r="A16" s="50">
        <v>6</v>
      </c>
      <c r="B16" s="60" t="s">
        <v>261</v>
      </c>
      <c r="C16" s="51" t="s">
        <v>173</v>
      </c>
      <c r="D16" s="52">
        <f t="shared" si="0"/>
        <v>2</v>
      </c>
      <c r="E16" s="53">
        <v>17</v>
      </c>
      <c r="F16" s="49">
        <f t="shared" si="1"/>
        <v>21.9</v>
      </c>
      <c r="G16" s="58"/>
    </row>
    <row r="17" spans="1:7" s="56" customFormat="1" ht="37.5" customHeight="1" thickBot="1" x14ac:dyDescent="0.3">
      <c r="A17" s="98"/>
      <c r="B17" s="99"/>
      <c r="C17" s="99" t="s">
        <v>170</v>
      </c>
      <c r="D17" s="100">
        <f>SUM(D11:D16)</f>
        <v>20</v>
      </c>
      <c r="E17" s="101">
        <f>SUM(E11:E16)</f>
        <v>165</v>
      </c>
      <c r="F17" s="102">
        <f>SUM(F11:F16)</f>
        <v>219.03</v>
      </c>
      <c r="G17" s="58"/>
    </row>
  </sheetData>
  <mergeCells count="9">
    <mergeCell ref="A1:F1"/>
    <mergeCell ref="A3:F3"/>
    <mergeCell ref="F8:F10"/>
    <mergeCell ref="A8:A10"/>
    <mergeCell ref="B8:B10"/>
    <mergeCell ref="A6:F6"/>
    <mergeCell ref="C8:C10"/>
    <mergeCell ref="D8:E9"/>
    <mergeCell ref="A4:F4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7"/>
  <sheetViews>
    <sheetView workbookViewId="0">
      <selection activeCell="A4" sqref="A4:F4"/>
    </sheetView>
  </sheetViews>
  <sheetFormatPr defaultRowHeight="15" x14ac:dyDescent="0.25"/>
  <cols>
    <col min="1" max="1" width="14" style="2" customWidth="1"/>
    <col min="2" max="2" width="18.28515625" style="2" customWidth="1"/>
    <col min="3" max="3" width="64.42578125" style="2" customWidth="1"/>
    <col min="4" max="4" width="10" style="3" customWidth="1"/>
    <col min="5" max="5" width="12.85546875" style="3" customWidth="1"/>
    <col min="6" max="6" width="18.5703125" style="2" customWidth="1"/>
    <col min="7" max="16384" width="9.140625" style="2"/>
  </cols>
  <sheetData>
    <row r="1" spans="1:11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11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1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11" s="58" customFormat="1" x14ac:dyDescent="0.25">
      <c r="A4" s="579" t="s">
        <v>316</v>
      </c>
      <c r="B4" s="579"/>
      <c r="C4" s="579"/>
      <c r="D4" s="579"/>
      <c r="E4" s="579"/>
      <c r="F4" s="579"/>
    </row>
    <row r="6" spans="1:11" s="56" customFormat="1" ht="15" customHeight="1" x14ac:dyDescent="0.25">
      <c r="A6" s="580" t="s">
        <v>239</v>
      </c>
      <c r="B6" s="580"/>
      <c r="C6" s="580"/>
      <c r="D6" s="580"/>
      <c r="E6" s="580"/>
      <c r="F6" s="580"/>
    </row>
    <row r="7" spans="1:11" s="56" customFormat="1" ht="15.75" thickBot="1" x14ac:dyDescent="0.3">
      <c r="D7" s="62"/>
      <c r="E7" s="62"/>
      <c r="F7" s="26" t="s">
        <v>189</v>
      </c>
    </row>
    <row r="8" spans="1:11" s="56" customFormat="1" ht="15" customHeight="1" x14ac:dyDescent="0.25">
      <c r="A8" s="596" t="s">
        <v>133</v>
      </c>
      <c r="B8" s="598" t="s">
        <v>134</v>
      </c>
      <c r="C8" s="598" t="s">
        <v>135</v>
      </c>
      <c r="D8" s="598" t="s">
        <v>136</v>
      </c>
      <c r="E8" s="598"/>
      <c r="F8" s="594" t="s">
        <v>240</v>
      </c>
    </row>
    <row r="9" spans="1:11" s="56" customFormat="1" x14ac:dyDescent="0.25">
      <c r="A9" s="597"/>
      <c r="B9" s="599"/>
      <c r="C9" s="599"/>
      <c r="D9" s="599"/>
      <c r="E9" s="599"/>
      <c r="F9" s="595"/>
    </row>
    <row r="10" spans="1:11" s="56" customFormat="1" ht="84.75" customHeight="1" x14ac:dyDescent="0.25">
      <c r="A10" s="597"/>
      <c r="B10" s="599"/>
      <c r="C10" s="599"/>
      <c r="D10" s="64" t="s">
        <v>44</v>
      </c>
      <c r="E10" s="64" t="s">
        <v>45</v>
      </c>
      <c r="F10" s="595"/>
    </row>
    <row r="11" spans="1:11" s="56" customFormat="1" x14ac:dyDescent="0.25">
      <c r="A11" s="120"/>
      <c r="B11" s="107" t="s">
        <v>46</v>
      </c>
      <c r="C11" s="107"/>
      <c r="D11" s="178"/>
      <c r="E11" s="178"/>
      <c r="F11" s="119"/>
      <c r="G11" s="65"/>
    </row>
    <row r="12" spans="1:11" s="56" customFormat="1" ht="45" x14ac:dyDescent="0.25">
      <c r="A12" s="63">
        <v>1</v>
      </c>
      <c r="B12" s="66" t="s">
        <v>261</v>
      </c>
      <c r="C12" s="93" t="s">
        <v>219</v>
      </c>
      <c r="D12" s="68">
        <f>ROUND(+E12/8,0)</f>
        <v>10</v>
      </c>
      <c r="E12" s="68">
        <v>80</v>
      </c>
      <c r="F12" s="69">
        <f>+ROUND((847.53/21)*D12,2)</f>
        <v>403.59</v>
      </c>
      <c r="G12" s="65"/>
      <c r="J12" s="96"/>
      <c r="K12" s="96"/>
    </row>
    <row r="13" spans="1:11" s="56" customFormat="1" ht="33" customHeight="1" x14ac:dyDescent="0.25">
      <c r="A13" s="63">
        <v>2</v>
      </c>
      <c r="B13" s="66" t="s">
        <v>261</v>
      </c>
      <c r="C13" s="93" t="s">
        <v>220</v>
      </c>
      <c r="D13" s="68">
        <f>ROUND(+E13/8,0)</f>
        <v>10</v>
      </c>
      <c r="E13" s="68">
        <v>80</v>
      </c>
      <c r="F13" s="69">
        <f>+ROUND((847.53/21)*D13,2)</f>
        <v>403.59</v>
      </c>
      <c r="J13" s="96"/>
      <c r="K13" s="96"/>
    </row>
    <row r="14" spans="1:11" s="56" customFormat="1" x14ac:dyDescent="0.25">
      <c r="A14" s="120"/>
      <c r="B14" s="107" t="s">
        <v>14</v>
      </c>
      <c r="C14" s="107"/>
      <c r="D14" s="178"/>
      <c r="E14" s="178"/>
      <c r="F14" s="119"/>
      <c r="G14" s="65"/>
      <c r="J14" s="96"/>
      <c r="K14" s="96"/>
    </row>
    <row r="15" spans="1:11" s="56" customFormat="1" ht="30.75" customHeight="1" x14ac:dyDescent="0.25">
      <c r="A15" s="70">
        <v>3</v>
      </c>
      <c r="B15" s="66" t="s">
        <v>261</v>
      </c>
      <c r="C15" s="66" t="s">
        <v>221</v>
      </c>
      <c r="D15" s="68">
        <f>ROUND(+E15/8,0)</f>
        <v>10</v>
      </c>
      <c r="E15" s="68">
        <v>80</v>
      </c>
      <c r="F15" s="69">
        <f>+ROUND((847.53/21)*D15,2)</f>
        <v>403.59</v>
      </c>
      <c r="G15" s="65"/>
      <c r="J15" s="96"/>
      <c r="K15" s="96"/>
    </row>
    <row r="16" spans="1:11" s="56" customFormat="1" ht="75" x14ac:dyDescent="0.25">
      <c r="A16" s="70">
        <v>4</v>
      </c>
      <c r="B16" s="66" t="s">
        <v>261</v>
      </c>
      <c r="C16" s="71" t="s">
        <v>222</v>
      </c>
      <c r="D16" s="68">
        <f>ROUND(+E16/8,0)</f>
        <v>10</v>
      </c>
      <c r="E16" s="68">
        <v>80</v>
      </c>
      <c r="F16" s="69">
        <f>+ROUND((847.53/21)*D16,2)</f>
        <v>403.59</v>
      </c>
    </row>
    <row r="17" spans="1:7" s="56" customFormat="1" x14ac:dyDescent="0.25">
      <c r="A17" s="173"/>
      <c r="B17" s="107" t="s">
        <v>86</v>
      </c>
      <c r="C17" s="107"/>
      <c r="D17" s="178"/>
      <c r="E17" s="178"/>
      <c r="F17" s="119"/>
      <c r="G17" s="65"/>
    </row>
    <row r="18" spans="1:7" s="56" customFormat="1" ht="75" x14ac:dyDescent="0.25">
      <c r="A18" s="70">
        <v>5</v>
      </c>
      <c r="B18" s="66" t="s">
        <v>261</v>
      </c>
      <c r="C18" s="134" t="s">
        <v>52</v>
      </c>
      <c r="D18" s="68">
        <f>ROUND(+E18/8,0)</f>
        <v>10</v>
      </c>
      <c r="E18" s="68">
        <v>80</v>
      </c>
      <c r="F18" s="69">
        <f>+ROUND((847.53/21)*D18,2)</f>
        <v>403.59</v>
      </c>
      <c r="G18" s="65"/>
    </row>
    <row r="19" spans="1:7" s="56" customFormat="1" ht="60" x14ac:dyDescent="0.25">
      <c r="A19" s="70">
        <v>6</v>
      </c>
      <c r="B19" s="66" t="s">
        <v>261</v>
      </c>
      <c r="C19" s="71" t="s">
        <v>53</v>
      </c>
      <c r="D19" s="68">
        <f>ROUND(+E19/8,0)</f>
        <v>10</v>
      </c>
      <c r="E19" s="68">
        <v>80</v>
      </c>
      <c r="F19" s="69">
        <f>+ROUND((847.53/21)*D19,2)</f>
        <v>403.59</v>
      </c>
    </row>
    <row r="20" spans="1:7" s="56" customFormat="1" x14ac:dyDescent="0.25">
      <c r="A20" s="105"/>
      <c r="B20" s="107" t="s">
        <v>114</v>
      </c>
      <c r="C20" s="107"/>
      <c r="D20" s="178"/>
      <c r="E20" s="178"/>
      <c r="F20" s="119"/>
      <c r="G20" s="65"/>
    </row>
    <row r="21" spans="1:7" s="56" customFormat="1" ht="75" x14ac:dyDescent="0.25">
      <c r="A21" s="70">
        <v>7</v>
      </c>
      <c r="B21" s="66" t="s">
        <v>261</v>
      </c>
      <c r="C21" s="75" t="s">
        <v>229</v>
      </c>
      <c r="D21" s="68">
        <f>ROUND(+E21/8,0)</f>
        <v>10</v>
      </c>
      <c r="E21" s="68">
        <v>80</v>
      </c>
      <c r="F21" s="69">
        <f>+ROUND((847.53/21)*D21,2)</f>
        <v>403.59</v>
      </c>
      <c r="G21" s="65"/>
    </row>
    <row r="22" spans="1:7" s="56" customFormat="1" ht="90.75" thickBot="1" x14ac:dyDescent="0.3">
      <c r="A22" s="135">
        <v>8</v>
      </c>
      <c r="B22" s="131" t="s">
        <v>261</v>
      </c>
      <c r="C22" s="136" t="s">
        <v>195</v>
      </c>
      <c r="D22" s="132">
        <f>ROUND(+E22/8,0)</f>
        <v>10</v>
      </c>
      <c r="E22" s="132">
        <v>80</v>
      </c>
      <c r="F22" s="133">
        <f>+ROUND((847.53/21)*D22,2)</f>
        <v>403.59</v>
      </c>
    </row>
    <row r="23" spans="1:7" s="88" customFormat="1" ht="27.75" customHeight="1" thickBot="1" x14ac:dyDescent="0.3">
      <c r="A23" s="103"/>
      <c r="B23" s="104"/>
      <c r="C23" s="104" t="s">
        <v>170</v>
      </c>
      <c r="D23" s="203">
        <f>SUM(D11:D22)</f>
        <v>80</v>
      </c>
      <c r="E23" s="203">
        <f>SUM(E11:E22)</f>
        <v>640</v>
      </c>
      <c r="F23" s="172">
        <f>SUM(F11:F22)</f>
        <v>3228.7200000000003</v>
      </c>
    </row>
    <row r="24" spans="1:7" x14ac:dyDescent="0.25">
      <c r="A24" s="10"/>
      <c r="B24" s="7"/>
      <c r="C24" s="11"/>
      <c r="D24" s="12"/>
      <c r="E24" s="12"/>
      <c r="F24" s="12"/>
    </row>
    <row r="25" spans="1:7" x14ac:dyDescent="0.25">
      <c r="A25" s="13"/>
      <c r="B25" s="6"/>
      <c r="C25" s="7"/>
      <c r="D25" s="9"/>
      <c r="E25" s="9"/>
      <c r="F25" s="9"/>
    </row>
    <row r="26" spans="1:7" x14ac:dyDescent="0.25">
      <c r="A26" s="13"/>
      <c r="B26" s="6"/>
      <c r="C26" s="7"/>
      <c r="D26" s="8"/>
      <c r="E26" s="9"/>
      <c r="F26" s="9"/>
    </row>
    <row r="27" spans="1:7" x14ac:dyDescent="0.25">
      <c r="A27" s="13"/>
      <c r="B27" s="6"/>
      <c r="C27" s="7"/>
      <c r="D27" s="8"/>
      <c r="E27" s="9"/>
      <c r="F27" s="9"/>
    </row>
  </sheetData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2"/>
  <sheetViews>
    <sheetView zoomScaleNormal="100" workbookViewId="0">
      <selection activeCell="A3" sqref="A3:F3"/>
    </sheetView>
  </sheetViews>
  <sheetFormatPr defaultRowHeight="15" x14ac:dyDescent="0.25"/>
  <cols>
    <col min="1" max="1" width="6.28515625" style="56" customWidth="1"/>
    <col min="2" max="2" width="16.5703125" style="56" customWidth="1"/>
    <col min="3" max="3" width="81" style="56" customWidth="1"/>
    <col min="4" max="4" width="16.28515625" style="56" customWidth="1"/>
    <col min="5" max="5" width="14.28515625" style="56" customWidth="1"/>
    <col min="6" max="6" width="21.5703125" style="56" customWidth="1"/>
    <col min="7" max="16384" width="9.140625" style="56"/>
  </cols>
  <sheetData>
    <row r="1" spans="1:7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7" s="58" customFormat="1" x14ac:dyDescent="0.25">
      <c r="A4" s="579" t="s">
        <v>316</v>
      </c>
      <c r="B4" s="579"/>
      <c r="C4" s="579"/>
      <c r="D4" s="579"/>
      <c r="E4" s="579"/>
      <c r="F4" s="579"/>
    </row>
    <row r="5" spans="1:7" x14ac:dyDescent="0.25">
      <c r="A5" s="160"/>
      <c r="B5" s="160"/>
      <c r="C5" s="160"/>
      <c r="D5" s="160"/>
      <c r="E5" s="160"/>
      <c r="F5" s="160"/>
    </row>
    <row r="6" spans="1:7" x14ac:dyDescent="0.25">
      <c r="A6" s="662" t="s">
        <v>241</v>
      </c>
      <c r="B6" s="662"/>
      <c r="C6" s="662"/>
      <c r="D6" s="662"/>
      <c r="E6" s="662"/>
      <c r="F6" s="662"/>
    </row>
    <row r="7" spans="1:7" ht="15.75" thickBot="1" x14ac:dyDescent="0.3">
      <c r="A7" s="137"/>
      <c r="B7" s="138"/>
      <c r="C7" s="139"/>
      <c r="D7" s="139"/>
      <c r="E7" s="137"/>
      <c r="F7" s="138"/>
    </row>
    <row r="8" spans="1:7" s="88" customForma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9" t="s">
        <v>303</v>
      </c>
      <c r="G8" s="89"/>
    </row>
    <row r="9" spans="1:7" s="88" customFormat="1" x14ac:dyDescent="0.25">
      <c r="A9" s="601"/>
      <c r="B9" s="603"/>
      <c r="C9" s="603"/>
      <c r="D9" s="603"/>
      <c r="E9" s="603"/>
      <c r="F9" s="610"/>
      <c r="G9" s="89"/>
    </row>
    <row r="10" spans="1:7" s="88" customFormat="1" ht="105.75" customHeight="1" thickBot="1" x14ac:dyDescent="0.3">
      <c r="A10" s="601"/>
      <c r="B10" s="603"/>
      <c r="C10" s="603"/>
      <c r="D10" s="189" t="s">
        <v>44</v>
      </c>
      <c r="E10" s="189" t="s">
        <v>45</v>
      </c>
      <c r="F10" s="610"/>
      <c r="G10" s="89"/>
    </row>
    <row r="11" spans="1:7" ht="15.75" thickBot="1" x14ac:dyDescent="0.3">
      <c r="A11" s="179"/>
      <c r="B11" s="180" t="s">
        <v>46</v>
      </c>
      <c r="C11" s="99" t="s">
        <v>198</v>
      </c>
      <c r="D11" s="181"/>
      <c r="E11" s="181"/>
      <c r="F11" s="182"/>
    </row>
    <row r="12" spans="1:7" ht="30" x14ac:dyDescent="0.25">
      <c r="A12" s="141">
        <v>1</v>
      </c>
      <c r="B12" s="142" t="s">
        <v>261</v>
      </c>
      <c r="C12" s="143" t="s">
        <v>281</v>
      </c>
      <c r="D12" s="144">
        <f>ROUND(+E12/8,0)</f>
        <v>1</v>
      </c>
      <c r="E12" s="144">
        <v>8</v>
      </c>
      <c r="F12" s="145">
        <f>+ROUND((230/21)*D12,2)</f>
        <v>10.95</v>
      </c>
    </row>
    <row r="13" spans="1:7" ht="30" x14ac:dyDescent="0.25">
      <c r="A13" s="146">
        <v>2</v>
      </c>
      <c r="B13" s="147" t="s">
        <v>261</v>
      </c>
      <c r="C13" s="148" t="s">
        <v>199</v>
      </c>
      <c r="D13" s="144">
        <f>ROUND(+E13/8,0)</f>
        <v>2</v>
      </c>
      <c r="E13" s="149">
        <v>16</v>
      </c>
      <c r="F13" s="145">
        <f>+ROUND((230/21)*D13,2)</f>
        <v>21.9</v>
      </c>
    </row>
    <row r="14" spans="1:7" ht="30" x14ac:dyDescent="0.25">
      <c r="A14" s="146">
        <v>3</v>
      </c>
      <c r="B14" s="147" t="s">
        <v>261</v>
      </c>
      <c r="C14" s="148" t="s">
        <v>328</v>
      </c>
      <c r="D14" s="144">
        <f>ROUND(+E14/8,0)</f>
        <v>3</v>
      </c>
      <c r="E14" s="149">
        <v>22</v>
      </c>
      <c r="F14" s="145">
        <f>+ROUND((230/21)*D14,2)</f>
        <v>32.86</v>
      </c>
    </row>
    <row r="15" spans="1:7" ht="30" x14ac:dyDescent="0.25">
      <c r="A15" s="150">
        <v>4</v>
      </c>
      <c r="B15" s="147" t="s">
        <v>261</v>
      </c>
      <c r="C15" s="148" t="s">
        <v>228</v>
      </c>
      <c r="D15" s="144">
        <f>ROUND(+E15/8,0)</f>
        <v>1</v>
      </c>
      <c r="E15" s="73">
        <v>10</v>
      </c>
      <c r="F15" s="145">
        <f>+ROUND((230/21)*D15,2)</f>
        <v>10.95</v>
      </c>
    </row>
    <row r="16" spans="1:7" x14ac:dyDescent="0.25">
      <c r="A16" s="213"/>
      <c r="B16" s="183" t="s">
        <v>14</v>
      </c>
      <c r="C16" s="184" t="s">
        <v>196</v>
      </c>
      <c r="D16" s="185"/>
      <c r="E16" s="185"/>
      <c r="F16" s="186"/>
    </row>
    <row r="17" spans="1:6" x14ac:dyDescent="0.25">
      <c r="A17" s="146">
        <v>5</v>
      </c>
      <c r="B17" s="147" t="s">
        <v>261</v>
      </c>
      <c r="C17" s="148" t="s">
        <v>225</v>
      </c>
      <c r="D17" s="144">
        <f>ROUND(+E17/8,0)</f>
        <v>4</v>
      </c>
      <c r="E17" s="149">
        <v>35</v>
      </c>
      <c r="F17" s="145">
        <f>+ROUND((230/21)*D17,2)</f>
        <v>43.81</v>
      </c>
    </row>
    <row r="18" spans="1:6" x14ac:dyDescent="0.25">
      <c r="A18" s="146">
        <v>6</v>
      </c>
      <c r="B18" s="147" t="s">
        <v>261</v>
      </c>
      <c r="C18" s="148" t="s">
        <v>226</v>
      </c>
      <c r="D18" s="144">
        <f>ROUND(+E18/8,0)</f>
        <v>6</v>
      </c>
      <c r="E18" s="149">
        <v>47</v>
      </c>
      <c r="F18" s="145">
        <f>+ROUND((230/21)*D18,2)</f>
        <v>65.709999999999994</v>
      </c>
    </row>
    <row r="19" spans="1:6" x14ac:dyDescent="0.25">
      <c r="A19" s="150">
        <v>7</v>
      </c>
      <c r="B19" s="147" t="s">
        <v>261</v>
      </c>
      <c r="C19" s="60" t="s">
        <v>227</v>
      </c>
      <c r="D19" s="73">
        <f>ROUND(+E19/8,0)</f>
        <v>2</v>
      </c>
      <c r="E19" s="29">
        <v>14</v>
      </c>
      <c r="F19" s="145">
        <f>+ROUND((230/21)*D19,2)</f>
        <v>21.9</v>
      </c>
    </row>
    <row r="20" spans="1:6" x14ac:dyDescent="0.25">
      <c r="A20" s="213"/>
      <c r="B20" s="183" t="s">
        <v>86</v>
      </c>
      <c r="C20" s="187"/>
      <c r="D20" s="207"/>
      <c r="E20" s="207"/>
      <c r="F20" s="208"/>
    </row>
    <row r="21" spans="1:6" ht="30.75" thickBot="1" x14ac:dyDescent="0.3">
      <c r="A21" s="151">
        <v>8</v>
      </c>
      <c r="B21" s="152" t="s">
        <v>261</v>
      </c>
      <c r="C21" s="153" t="s">
        <v>329</v>
      </c>
      <c r="D21" s="154">
        <f>ROUND(+E21/8,0)</f>
        <v>3</v>
      </c>
      <c r="E21" s="42">
        <v>23</v>
      </c>
      <c r="F21" s="145">
        <f>+ROUND((230/21)*D21,2)</f>
        <v>32.86</v>
      </c>
    </row>
    <row r="22" spans="1:6" s="88" customFormat="1" ht="27.75" customHeight="1" thickBot="1" x14ac:dyDescent="0.3">
      <c r="A22" s="103"/>
      <c r="B22" s="104"/>
      <c r="C22" s="104" t="s">
        <v>170</v>
      </c>
      <c r="D22" s="126">
        <f>SUM(D12:D21)</f>
        <v>22</v>
      </c>
      <c r="E22" s="126">
        <f>SUM(E12:E21)</f>
        <v>175</v>
      </c>
      <c r="F22" s="127">
        <f>SUM(F12:F21)</f>
        <v>240.94</v>
      </c>
    </row>
  </sheetData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21"/>
  <sheetViews>
    <sheetView topLeftCell="B1" workbookViewId="0">
      <selection activeCell="E24" sqref="E24"/>
    </sheetView>
  </sheetViews>
  <sheetFormatPr defaultRowHeight="15" x14ac:dyDescent="0.25"/>
  <cols>
    <col min="1" max="1" width="11.140625" bestFit="1" customWidth="1"/>
    <col min="2" max="2" width="25.7109375" customWidth="1"/>
    <col min="3" max="3" width="48.140625" customWidth="1"/>
    <col min="4" max="5" width="14.140625" customWidth="1"/>
    <col min="6" max="6" width="21.85546875" customWidth="1"/>
    <col min="7" max="8" width="14" customWidth="1"/>
    <col min="9" max="9" width="21.5703125" customWidth="1"/>
  </cols>
  <sheetData>
    <row r="1" spans="1:9" ht="15" customHeight="1" x14ac:dyDescent="0.25">
      <c r="A1" s="669" t="s">
        <v>490</v>
      </c>
      <c r="B1" s="670"/>
      <c r="C1" s="670"/>
      <c r="D1" s="670"/>
      <c r="E1" s="670"/>
      <c r="F1" s="670"/>
      <c r="G1" s="670"/>
      <c r="H1" s="670"/>
      <c r="I1" s="670"/>
    </row>
    <row r="2" spans="1:9" x14ac:dyDescent="0.25">
      <c r="A2" s="30"/>
      <c r="B2" s="30"/>
      <c r="C2" s="30"/>
      <c r="D2" s="30"/>
      <c r="E2" s="30"/>
      <c r="F2" s="30"/>
      <c r="G2" s="30"/>
      <c r="H2" s="30"/>
      <c r="I2" s="30"/>
    </row>
    <row r="3" spans="1:9" ht="15" customHeight="1" x14ac:dyDescent="0.25">
      <c r="A3" s="578" t="s">
        <v>152</v>
      </c>
      <c r="B3" s="578"/>
      <c r="C3" s="578"/>
      <c r="D3" s="578"/>
      <c r="E3" s="578"/>
      <c r="F3" s="578"/>
      <c r="G3" s="578"/>
      <c r="H3" s="578"/>
      <c r="I3" s="578"/>
    </row>
    <row r="4" spans="1:9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9" ht="15" customHeight="1" x14ac:dyDescent="0.25">
      <c r="A5" s="578" t="s">
        <v>491</v>
      </c>
      <c r="B5" s="578"/>
      <c r="C5" s="578"/>
      <c r="D5" s="578"/>
      <c r="E5" s="578"/>
      <c r="F5" s="578"/>
      <c r="G5" s="578"/>
      <c r="H5" s="578"/>
      <c r="I5" s="578"/>
    </row>
    <row r="6" spans="1:9" x14ac:dyDescent="0.25">
      <c r="A6" s="30"/>
      <c r="B6" s="30"/>
      <c r="C6" s="30" t="s">
        <v>316</v>
      </c>
      <c r="D6" s="30"/>
      <c r="E6" s="30"/>
      <c r="F6" s="30"/>
      <c r="G6" s="30"/>
      <c r="H6" s="30"/>
      <c r="I6" s="30"/>
    </row>
    <row r="7" spans="1:9" ht="15" customHeight="1" x14ac:dyDescent="0.25">
      <c r="A7" s="580" t="s">
        <v>496</v>
      </c>
      <c r="B7" s="671"/>
      <c r="C7" s="671"/>
      <c r="D7" s="671"/>
      <c r="E7" s="671"/>
      <c r="F7" s="671"/>
      <c r="G7" s="671"/>
      <c r="H7" s="671"/>
      <c r="I7" s="671"/>
    </row>
    <row r="8" spans="1:9" ht="15.75" thickBot="1" x14ac:dyDescent="0.3">
      <c r="A8" s="30"/>
      <c r="B8" s="30"/>
      <c r="C8" s="30"/>
      <c r="D8" s="30"/>
      <c r="E8" s="30"/>
      <c r="F8" s="30"/>
      <c r="G8" s="30"/>
      <c r="H8" s="30"/>
      <c r="I8" s="30"/>
    </row>
    <row r="9" spans="1:9" ht="15" customHeight="1" x14ac:dyDescent="0.25">
      <c r="A9" s="672" t="s">
        <v>133</v>
      </c>
      <c r="B9" s="674" t="s">
        <v>492</v>
      </c>
      <c r="C9" s="676" t="s">
        <v>135</v>
      </c>
      <c r="D9" s="663" t="s">
        <v>493</v>
      </c>
      <c r="E9" s="664"/>
      <c r="F9" s="678" t="s">
        <v>440</v>
      </c>
      <c r="G9" s="663" t="s">
        <v>494</v>
      </c>
      <c r="H9" s="664"/>
      <c r="I9" s="667" t="s">
        <v>440</v>
      </c>
    </row>
    <row r="10" spans="1:9" x14ac:dyDescent="0.25">
      <c r="A10" s="673"/>
      <c r="B10" s="675"/>
      <c r="C10" s="677"/>
      <c r="D10" s="665"/>
      <c r="E10" s="666"/>
      <c r="F10" s="679"/>
      <c r="G10" s="665"/>
      <c r="H10" s="666"/>
      <c r="I10" s="668"/>
    </row>
    <row r="11" spans="1:9" ht="45.75" thickBot="1" x14ac:dyDescent="0.3">
      <c r="A11" s="673"/>
      <c r="B11" s="675"/>
      <c r="C11" s="677"/>
      <c r="D11" s="493" t="s">
        <v>44</v>
      </c>
      <c r="E11" s="497" t="s">
        <v>45</v>
      </c>
      <c r="F11" s="679"/>
      <c r="G11" s="493" t="s">
        <v>44</v>
      </c>
      <c r="H11" s="497" t="s">
        <v>45</v>
      </c>
      <c r="I11" s="668"/>
    </row>
    <row r="12" spans="1:9" ht="15.75" thickBot="1" x14ac:dyDescent="0.3">
      <c r="A12" s="481"/>
      <c r="B12" s="486" t="s">
        <v>104</v>
      </c>
      <c r="C12" s="490"/>
      <c r="D12" s="494"/>
      <c r="E12" s="498"/>
      <c r="F12" s="505"/>
      <c r="G12" s="494"/>
      <c r="H12" s="498"/>
      <c r="I12" s="508"/>
    </row>
    <row r="13" spans="1:9" x14ac:dyDescent="0.25">
      <c r="A13" s="482">
        <v>1</v>
      </c>
      <c r="B13" s="487" t="s">
        <v>495</v>
      </c>
      <c r="C13" s="491" t="s">
        <v>497</v>
      </c>
      <c r="D13" s="495">
        <f>ROUND(+E13/8,0)</f>
        <v>15</v>
      </c>
      <c r="E13" s="499">
        <v>120</v>
      </c>
      <c r="F13" s="506">
        <f>+ROUND((230/21)*D13,2)</f>
        <v>164.29</v>
      </c>
      <c r="G13" s="495">
        <f>ROUND(+H13/8,0)</f>
        <v>6</v>
      </c>
      <c r="H13" s="499">
        <v>48</v>
      </c>
      <c r="I13" s="452">
        <f>+ROUND((230/21)*G13,2)</f>
        <v>65.709999999999994</v>
      </c>
    </row>
    <row r="14" spans="1:9" ht="75.75" thickBot="1" x14ac:dyDescent="0.3">
      <c r="A14" s="483">
        <v>2</v>
      </c>
      <c r="B14" s="488" t="s">
        <v>495</v>
      </c>
      <c r="C14" s="492" t="s">
        <v>498</v>
      </c>
      <c r="D14" s="495">
        <f>ROUND(+E14/8,0)</f>
        <v>14</v>
      </c>
      <c r="E14" s="500">
        <v>108</v>
      </c>
      <c r="F14" s="506">
        <f>+ROUND((230/21)*D14,2)</f>
        <v>153.33000000000001</v>
      </c>
      <c r="G14" s="495">
        <f>ROUND(+H14/8,0)</f>
        <v>3</v>
      </c>
      <c r="H14" s="500">
        <v>24</v>
      </c>
      <c r="I14" s="452">
        <f>+ROUND((230/21)*G14,2)</f>
        <v>32.86</v>
      </c>
    </row>
    <row r="15" spans="1:9" ht="15.75" thickBot="1" x14ac:dyDescent="0.3">
      <c r="A15" s="484"/>
      <c r="B15" s="486" t="s">
        <v>54</v>
      </c>
      <c r="C15" s="490"/>
      <c r="D15" s="494"/>
      <c r="E15" s="498"/>
      <c r="F15" s="505"/>
      <c r="G15" s="494"/>
      <c r="H15" s="498"/>
      <c r="I15" s="508"/>
    </row>
    <row r="16" spans="1:9" ht="60" x14ac:dyDescent="0.25">
      <c r="A16" s="482">
        <v>3</v>
      </c>
      <c r="B16" s="487" t="s">
        <v>495</v>
      </c>
      <c r="C16" s="491" t="s">
        <v>499</v>
      </c>
      <c r="D16" s="495">
        <f>ROUND(+E16/8,0)</f>
        <v>12</v>
      </c>
      <c r="E16" s="501">
        <v>93</v>
      </c>
      <c r="F16" s="506">
        <f>+ROUND((230/21)*D16,2)</f>
        <v>131.43</v>
      </c>
      <c r="G16" s="495">
        <f>ROUND(+H16/8,0)</f>
        <v>5</v>
      </c>
      <c r="H16" s="501">
        <v>42</v>
      </c>
      <c r="I16" s="452">
        <f>+ROUND((230/21)*G16,2)</f>
        <v>54.76</v>
      </c>
    </row>
    <row r="17" spans="1:9" ht="30.75" thickBot="1" x14ac:dyDescent="0.3">
      <c r="A17" s="483">
        <v>4</v>
      </c>
      <c r="B17" s="488" t="s">
        <v>495</v>
      </c>
      <c r="C17" s="492" t="s">
        <v>500</v>
      </c>
      <c r="D17" s="495">
        <f>ROUND(+E17/8,0)</f>
        <v>15</v>
      </c>
      <c r="E17" s="502">
        <v>120</v>
      </c>
      <c r="F17" s="506">
        <f>+ROUND((230/21)*D17,2)</f>
        <v>164.29</v>
      </c>
      <c r="G17" s="495">
        <f>ROUND(+H17/8,0)</f>
        <v>5</v>
      </c>
      <c r="H17" s="502">
        <v>36</v>
      </c>
      <c r="I17" s="452">
        <f>+ROUND((230/21)*G17,2)</f>
        <v>54.76</v>
      </c>
    </row>
    <row r="18" spans="1:9" ht="15.75" thickBot="1" x14ac:dyDescent="0.3">
      <c r="A18" s="484"/>
      <c r="B18" s="486" t="s">
        <v>55</v>
      </c>
      <c r="C18" s="490"/>
      <c r="D18" s="494"/>
      <c r="E18" s="498"/>
      <c r="F18" s="505"/>
      <c r="G18" s="494"/>
      <c r="H18" s="498"/>
      <c r="I18" s="508"/>
    </row>
    <row r="19" spans="1:9" x14ac:dyDescent="0.25">
      <c r="A19" s="482">
        <v>5</v>
      </c>
      <c r="B19" s="487" t="s">
        <v>495</v>
      </c>
      <c r="C19" s="491" t="s">
        <v>501</v>
      </c>
      <c r="D19" s="495">
        <f>ROUND(+E19/8,0)</f>
        <v>5</v>
      </c>
      <c r="E19" s="501">
        <v>39</v>
      </c>
      <c r="F19" s="506">
        <f>+ROUND((230/21)*D19,2)</f>
        <v>54.76</v>
      </c>
      <c r="G19" s="495">
        <f>ROUND(+H19/8,0)</f>
        <v>3</v>
      </c>
      <c r="H19" s="501">
        <v>24</v>
      </c>
      <c r="I19" s="452">
        <f>+ROUND((230/21)*G19,2)</f>
        <v>32.86</v>
      </c>
    </row>
    <row r="20" spans="1:9" ht="30.75" thickBot="1" x14ac:dyDescent="0.3">
      <c r="A20" s="483">
        <v>6</v>
      </c>
      <c r="B20" s="488" t="s">
        <v>495</v>
      </c>
      <c r="C20" s="492" t="s">
        <v>502</v>
      </c>
      <c r="D20" s="495">
        <f>ROUND(+E20/8,0)</f>
        <v>17</v>
      </c>
      <c r="E20" s="503">
        <v>138</v>
      </c>
      <c r="F20" s="506">
        <f>+ROUND((230/21)*D20,2)</f>
        <v>186.19</v>
      </c>
      <c r="G20" s="495">
        <f>ROUND(+H20/8,0)</f>
        <v>11</v>
      </c>
      <c r="H20" s="503">
        <v>84</v>
      </c>
      <c r="I20" s="452">
        <f>+ROUND((230/21)*G20,2)</f>
        <v>120.48</v>
      </c>
    </row>
    <row r="21" spans="1:9" ht="15.75" thickBot="1" x14ac:dyDescent="0.3">
      <c r="A21" s="485"/>
      <c r="B21" s="489"/>
      <c r="C21" s="19" t="s">
        <v>170</v>
      </c>
      <c r="D21" s="496">
        <v>78</v>
      </c>
      <c r="E21" s="504">
        <v>618</v>
      </c>
      <c r="F21" s="507">
        <f>SUM(F13:F20)</f>
        <v>854.29</v>
      </c>
      <c r="G21" s="496">
        <v>32</v>
      </c>
      <c r="H21" s="504">
        <v>258</v>
      </c>
      <c r="I21" s="455">
        <f>SUM(I13:I20)</f>
        <v>361.43</v>
      </c>
    </row>
  </sheetData>
  <mergeCells count="11">
    <mergeCell ref="G9:H10"/>
    <mergeCell ref="I9:I11"/>
    <mergeCell ref="A1:I1"/>
    <mergeCell ref="A3:I3"/>
    <mergeCell ref="A5:I5"/>
    <mergeCell ref="A7:I7"/>
    <mergeCell ref="A9:A11"/>
    <mergeCell ref="B9:B11"/>
    <mergeCell ref="C9:C11"/>
    <mergeCell ref="D9:E10"/>
    <mergeCell ref="F9:F1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7"/>
  <sheetViews>
    <sheetView topLeftCell="A10" workbookViewId="0">
      <selection activeCell="A3" sqref="A3:F3"/>
    </sheetView>
  </sheetViews>
  <sheetFormatPr defaultColWidth="17.85546875" defaultRowHeight="15" x14ac:dyDescent="0.25"/>
  <cols>
    <col min="1" max="1" width="11.7109375" style="18" customWidth="1"/>
    <col min="2" max="2" width="17.85546875" style="18" customWidth="1"/>
    <col min="3" max="3" width="50.42578125" style="18" customWidth="1"/>
    <col min="4" max="4" width="12.42578125" style="18" customWidth="1"/>
    <col min="5" max="5" width="12.7109375" style="18" customWidth="1"/>
    <col min="6" max="16384" width="17.85546875" style="18"/>
  </cols>
  <sheetData>
    <row r="1" spans="1:7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7" s="58" customFormat="1" x14ac:dyDescent="0.25">
      <c r="A4" s="579" t="s">
        <v>316</v>
      </c>
      <c r="B4" s="579"/>
      <c r="C4" s="579"/>
      <c r="D4" s="579"/>
      <c r="E4" s="579"/>
      <c r="F4" s="579"/>
    </row>
    <row r="5" spans="1:7" s="56" customFormat="1" x14ac:dyDescent="0.25">
      <c r="A5" s="160"/>
      <c r="B5" s="160"/>
      <c r="C5" s="160"/>
      <c r="D5" s="160"/>
      <c r="E5" s="160"/>
      <c r="F5" s="160"/>
    </row>
    <row r="6" spans="1:7" s="56" customFormat="1" ht="15" customHeight="1" x14ac:dyDescent="0.25">
      <c r="A6" s="608" t="s">
        <v>282</v>
      </c>
      <c r="B6" s="608"/>
      <c r="C6" s="608"/>
      <c r="D6" s="608"/>
      <c r="E6" s="608"/>
      <c r="F6" s="608"/>
    </row>
    <row r="7" spans="1:7" s="56" customFormat="1" ht="15.75" thickBot="1" x14ac:dyDescent="0.3">
      <c r="A7" s="78"/>
      <c r="B7" s="80"/>
      <c r="C7" s="129"/>
      <c r="D7" s="129"/>
      <c r="E7" s="78"/>
      <c r="F7" s="80"/>
    </row>
    <row r="8" spans="1:7" s="88" customForma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9" t="s">
        <v>303</v>
      </c>
      <c r="G8" s="89"/>
    </row>
    <row r="9" spans="1:7" s="88" customFormat="1" x14ac:dyDescent="0.25">
      <c r="A9" s="601"/>
      <c r="B9" s="603"/>
      <c r="C9" s="603"/>
      <c r="D9" s="603"/>
      <c r="E9" s="603"/>
      <c r="F9" s="610"/>
      <c r="G9" s="89"/>
    </row>
    <row r="10" spans="1:7" s="88" customFormat="1" ht="105.75" customHeight="1" x14ac:dyDescent="0.25">
      <c r="A10" s="601"/>
      <c r="B10" s="603"/>
      <c r="C10" s="603"/>
      <c r="D10" s="189" t="s">
        <v>44</v>
      </c>
      <c r="E10" s="189" t="s">
        <v>45</v>
      </c>
      <c r="F10" s="610"/>
      <c r="G10" s="89"/>
    </row>
    <row r="11" spans="1:7" s="56" customFormat="1" x14ac:dyDescent="0.25">
      <c r="A11" s="213"/>
      <c r="B11" s="183" t="s">
        <v>46</v>
      </c>
      <c r="C11" s="187"/>
      <c r="D11" s="207"/>
      <c r="E11" s="207"/>
      <c r="F11" s="208"/>
    </row>
    <row r="12" spans="1:7" s="56" customFormat="1" x14ac:dyDescent="0.25">
      <c r="A12" s="72">
        <v>1</v>
      </c>
      <c r="B12" s="130" t="s">
        <v>261</v>
      </c>
      <c r="C12" s="130" t="s">
        <v>212</v>
      </c>
      <c r="D12" s="73">
        <f>ROUND(+E12/8,0)</f>
        <v>18</v>
      </c>
      <c r="E12" s="155">
        <v>140</v>
      </c>
      <c r="F12" s="69">
        <f>+ROUND((230/21)/8*E12,2)</f>
        <v>191.67</v>
      </c>
    </row>
    <row r="13" spans="1:7" s="56" customFormat="1" x14ac:dyDescent="0.25">
      <c r="A13" s="72">
        <v>2</v>
      </c>
      <c r="B13" s="130" t="s">
        <v>261</v>
      </c>
      <c r="C13" s="130" t="s">
        <v>213</v>
      </c>
      <c r="D13" s="73">
        <f>ROUND(+E13/8,0)</f>
        <v>13</v>
      </c>
      <c r="E13" s="155">
        <v>102</v>
      </c>
      <c r="F13" s="69">
        <f>+ROUND((230/21)/8*E13,2)</f>
        <v>139.63999999999999</v>
      </c>
    </row>
    <row r="14" spans="1:7" s="56" customFormat="1" x14ac:dyDescent="0.25">
      <c r="A14" s="213"/>
      <c r="B14" s="183" t="s">
        <v>14</v>
      </c>
      <c r="C14" s="187"/>
      <c r="D14" s="207"/>
      <c r="E14" s="207"/>
      <c r="F14" s="208"/>
    </row>
    <row r="15" spans="1:7" s="56" customFormat="1" x14ac:dyDescent="0.25">
      <c r="A15" s="74">
        <v>3</v>
      </c>
      <c r="B15" s="130" t="s">
        <v>261</v>
      </c>
      <c r="C15" s="130" t="s">
        <v>213</v>
      </c>
      <c r="D15" s="73">
        <f>ROUND(+E15/8,0)</f>
        <v>4</v>
      </c>
      <c r="E15" s="155">
        <v>35</v>
      </c>
      <c r="F15" s="69">
        <f>+ROUND((230/21)/8*E15,2)</f>
        <v>47.92</v>
      </c>
    </row>
    <row r="16" spans="1:7" s="56" customFormat="1" x14ac:dyDescent="0.25">
      <c r="A16" s="74">
        <v>4</v>
      </c>
      <c r="B16" s="130" t="s">
        <v>261</v>
      </c>
      <c r="C16" s="130" t="s">
        <v>214</v>
      </c>
      <c r="D16" s="73">
        <f t="shared" ref="D16:D24" si="0">ROUND(+E16/8,0)</f>
        <v>9</v>
      </c>
      <c r="E16" s="155">
        <v>70</v>
      </c>
      <c r="F16" s="69">
        <f>+ROUND((230/21)/8*E16,2)</f>
        <v>95.83</v>
      </c>
    </row>
    <row r="17" spans="1:6" s="56" customFormat="1" x14ac:dyDescent="0.25">
      <c r="A17" s="74">
        <v>5</v>
      </c>
      <c r="B17" s="130" t="s">
        <v>261</v>
      </c>
      <c r="C17" s="130" t="s">
        <v>215</v>
      </c>
      <c r="D17" s="73">
        <f t="shared" si="0"/>
        <v>13</v>
      </c>
      <c r="E17" s="155">
        <v>105</v>
      </c>
      <c r="F17" s="69">
        <f>+ROUND((230/21)/8*E17,2)</f>
        <v>143.75</v>
      </c>
    </row>
    <row r="18" spans="1:6" s="56" customFormat="1" x14ac:dyDescent="0.25">
      <c r="A18" s="213"/>
      <c r="B18" s="183" t="s">
        <v>86</v>
      </c>
      <c r="C18" s="187"/>
      <c r="D18" s="207"/>
      <c r="E18" s="207"/>
      <c r="F18" s="208"/>
    </row>
    <row r="19" spans="1:6" s="56" customFormat="1" x14ac:dyDescent="0.25">
      <c r="A19" s="74">
        <v>6</v>
      </c>
      <c r="B19" s="130" t="s">
        <v>261</v>
      </c>
      <c r="C19" s="130" t="s">
        <v>215</v>
      </c>
      <c r="D19" s="73">
        <f t="shared" si="0"/>
        <v>4</v>
      </c>
      <c r="E19" s="155">
        <v>35</v>
      </c>
      <c r="F19" s="69">
        <f>+ROUND((230/21)/8*E19,2)</f>
        <v>47.92</v>
      </c>
    </row>
    <row r="20" spans="1:6" s="56" customFormat="1" x14ac:dyDescent="0.25">
      <c r="A20" s="74">
        <v>7</v>
      </c>
      <c r="B20" s="130" t="s">
        <v>261</v>
      </c>
      <c r="C20" s="130" t="s">
        <v>216</v>
      </c>
      <c r="D20" s="73">
        <f t="shared" si="0"/>
        <v>18</v>
      </c>
      <c r="E20" s="155">
        <v>140</v>
      </c>
      <c r="F20" s="69">
        <f>+ROUND((230/21)/8*E20,2)</f>
        <v>191.67</v>
      </c>
    </row>
    <row r="21" spans="1:6" s="56" customFormat="1" x14ac:dyDescent="0.25">
      <c r="A21" s="74">
        <v>8</v>
      </c>
      <c r="B21" s="130" t="s">
        <v>261</v>
      </c>
      <c r="C21" s="130" t="s">
        <v>217</v>
      </c>
      <c r="D21" s="73">
        <f t="shared" si="0"/>
        <v>9</v>
      </c>
      <c r="E21" s="155">
        <v>70</v>
      </c>
      <c r="F21" s="69">
        <f>+ROUND((230/21)/8*E21,2)</f>
        <v>95.83</v>
      </c>
    </row>
    <row r="22" spans="1:6" s="56" customFormat="1" x14ac:dyDescent="0.25">
      <c r="A22" s="213"/>
      <c r="B22" s="183" t="s">
        <v>114</v>
      </c>
      <c r="C22" s="187"/>
      <c r="D22" s="207"/>
      <c r="E22" s="207"/>
      <c r="F22" s="208"/>
    </row>
    <row r="23" spans="1:6" s="56" customFormat="1" x14ac:dyDescent="0.25">
      <c r="A23" s="74">
        <v>9</v>
      </c>
      <c r="B23" s="130" t="s">
        <v>261</v>
      </c>
      <c r="C23" s="130" t="s">
        <v>217</v>
      </c>
      <c r="D23" s="73">
        <f t="shared" si="0"/>
        <v>9</v>
      </c>
      <c r="E23" s="155">
        <v>70</v>
      </c>
      <c r="F23" s="69">
        <f>+ROUND((230/21)/8*E23,2)</f>
        <v>95.83</v>
      </c>
    </row>
    <row r="24" spans="1:6" s="56" customFormat="1" ht="75.75" thickBot="1" x14ac:dyDescent="0.3">
      <c r="A24" s="74">
        <v>10</v>
      </c>
      <c r="B24" s="130" t="s">
        <v>261</v>
      </c>
      <c r="C24" s="130" t="s">
        <v>330</v>
      </c>
      <c r="D24" s="73">
        <f t="shared" si="0"/>
        <v>21</v>
      </c>
      <c r="E24" s="155">
        <v>171</v>
      </c>
      <c r="F24" s="69">
        <f>+ROUND((230/21)/8*E24,2)</f>
        <v>234.11</v>
      </c>
    </row>
    <row r="25" spans="1:6" s="88" customFormat="1" ht="27.75" customHeight="1" thickBot="1" x14ac:dyDescent="0.3">
      <c r="A25" s="103"/>
      <c r="B25" s="104"/>
      <c r="C25" s="104" t="s">
        <v>170</v>
      </c>
      <c r="D25" s="126">
        <f>SUM(D11:D24)</f>
        <v>118</v>
      </c>
      <c r="E25" s="126">
        <f>SUM(E11:E24)</f>
        <v>938</v>
      </c>
      <c r="F25" s="127">
        <f>SUM(F11:F24)</f>
        <v>1284.17</v>
      </c>
    </row>
    <row r="27" spans="1:6" x14ac:dyDescent="0.25">
      <c r="D27" s="24"/>
      <c r="E27" s="24"/>
      <c r="F27" s="24"/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1"/>
  <sheetViews>
    <sheetView topLeftCell="A10" workbookViewId="0">
      <selection activeCell="A3" sqref="A3:F3"/>
    </sheetView>
  </sheetViews>
  <sheetFormatPr defaultRowHeight="15" x14ac:dyDescent="0.25"/>
  <cols>
    <col min="1" max="1" width="11.140625" style="1" bestFit="1" customWidth="1"/>
    <col min="2" max="2" width="16.7109375" style="1" customWidth="1"/>
    <col min="3" max="3" width="83.28515625" style="4" customWidth="1"/>
    <col min="4" max="4" width="12.140625" style="4" customWidth="1"/>
    <col min="5" max="5" width="12.140625" style="1" bestFit="1" customWidth="1"/>
    <col min="6" max="6" width="17.85546875" style="1" customWidth="1"/>
    <col min="7" max="16384" width="9.140625" style="1"/>
  </cols>
  <sheetData>
    <row r="1" spans="1:7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7" s="58" customFormat="1" x14ac:dyDescent="0.25">
      <c r="A4" s="579" t="s">
        <v>316</v>
      </c>
      <c r="B4" s="579"/>
      <c r="C4" s="579"/>
      <c r="D4" s="579"/>
      <c r="E4" s="579"/>
      <c r="F4" s="579"/>
    </row>
    <row r="5" spans="1:7" s="56" customFormat="1" x14ac:dyDescent="0.25">
      <c r="A5" s="160"/>
      <c r="B5" s="160"/>
      <c r="C5" s="160"/>
      <c r="D5" s="160"/>
      <c r="E5" s="160"/>
      <c r="F5" s="160"/>
    </row>
    <row r="6" spans="1:7" s="65" customFormat="1" ht="15" customHeight="1" x14ac:dyDescent="0.25">
      <c r="A6" s="608" t="s">
        <v>271</v>
      </c>
      <c r="B6" s="608"/>
      <c r="C6" s="608"/>
      <c r="D6" s="608"/>
      <c r="E6" s="608"/>
      <c r="F6" s="608"/>
    </row>
    <row r="7" spans="1:7" s="65" customFormat="1" ht="15.75" thickBot="1" x14ac:dyDescent="0.3">
      <c r="A7" s="78"/>
      <c r="B7" s="80"/>
      <c r="C7" s="129"/>
      <c r="D7" s="129"/>
      <c r="E7" s="78"/>
      <c r="F7" s="80"/>
    </row>
    <row r="8" spans="1:7" s="88" customForma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9" t="s">
        <v>303</v>
      </c>
      <c r="G8" s="89"/>
    </row>
    <row r="9" spans="1:7" s="88" customFormat="1" x14ac:dyDescent="0.25">
      <c r="A9" s="601"/>
      <c r="B9" s="603"/>
      <c r="C9" s="603"/>
      <c r="D9" s="603"/>
      <c r="E9" s="603"/>
      <c r="F9" s="610"/>
      <c r="G9" s="89"/>
    </row>
    <row r="10" spans="1:7" s="88" customFormat="1" ht="105.75" customHeight="1" x14ac:dyDescent="0.25">
      <c r="A10" s="601"/>
      <c r="B10" s="603"/>
      <c r="C10" s="603"/>
      <c r="D10" s="189" t="s">
        <v>44</v>
      </c>
      <c r="E10" s="189" t="s">
        <v>45</v>
      </c>
      <c r="F10" s="610"/>
      <c r="G10" s="89"/>
    </row>
    <row r="11" spans="1:7" s="65" customFormat="1" x14ac:dyDescent="0.25">
      <c r="A11" s="213"/>
      <c r="B11" s="183" t="s">
        <v>104</v>
      </c>
      <c r="C11" s="187"/>
      <c r="D11" s="207"/>
      <c r="E11" s="207"/>
      <c r="F11" s="208"/>
    </row>
    <row r="12" spans="1:7" s="65" customFormat="1" x14ac:dyDescent="0.25">
      <c r="A12" s="227">
        <v>1</v>
      </c>
      <c r="B12" s="224" t="s">
        <v>261</v>
      </c>
      <c r="C12" s="228" t="s">
        <v>224</v>
      </c>
      <c r="D12" s="225">
        <v>24</v>
      </c>
      <c r="E12" s="225">
        <v>192</v>
      </c>
      <c r="F12" s="226">
        <f>+ROUND((230/21)/8*E12,2)</f>
        <v>262.86</v>
      </c>
    </row>
    <row r="13" spans="1:7" s="65" customFormat="1" x14ac:dyDescent="0.25">
      <c r="A13" s="213"/>
      <c r="B13" s="183" t="s">
        <v>107</v>
      </c>
      <c r="C13" s="187"/>
      <c r="D13" s="207"/>
      <c r="E13" s="207"/>
      <c r="F13" s="208"/>
    </row>
    <row r="14" spans="1:7" s="65" customFormat="1" x14ac:dyDescent="0.25">
      <c r="A14" s="227">
        <v>2</v>
      </c>
      <c r="B14" s="46" t="s">
        <v>261</v>
      </c>
      <c r="C14" s="228" t="s">
        <v>224</v>
      </c>
      <c r="D14" s="225">
        <v>24</v>
      </c>
      <c r="E14" s="225">
        <v>192</v>
      </c>
      <c r="F14" s="226">
        <f>+ROUND((230/21)/8*E14,2)</f>
        <v>262.86</v>
      </c>
    </row>
    <row r="15" spans="1:7" s="65" customFormat="1" x14ac:dyDescent="0.25">
      <c r="A15" s="213"/>
      <c r="B15" s="183" t="s">
        <v>266</v>
      </c>
      <c r="C15" s="187"/>
      <c r="D15" s="207"/>
      <c r="E15" s="207"/>
      <c r="F15" s="208"/>
    </row>
    <row r="16" spans="1:7" s="65" customFormat="1" ht="141" customHeight="1" x14ac:dyDescent="0.25">
      <c r="A16" s="90">
        <v>3</v>
      </c>
      <c r="B16" s="46" t="s">
        <v>261</v>
      </c>
      <c r="C16" s="46" t="s">
        <v>344</v>
      </c>
      <c r="D16" s="215">
        <f>ROUND(+E16/8,0)</f>
        <v>17</v>
      </c>
      <c r="E16" s="48">
        <v>132</v>
      </c>
      <c r="F16" s="49">
        <f>+ROUND((230/21)/8*E16,2)</f>
        <v>180.71</v>
      </c>
    </row>
    <row r="17" spans="1:6" s="65" customFormat="1" ht="75" x14ac:dyDescent="0.25">
      <c r="A17" s="90">
        <v>4</v>
      </c>
      <c r="B17" s="46" t="s">
        <v>261</v>
      </c>
      <c r="C17" s="46" t="s">
        <v>345</v>
      </c>
      <c r="D17" s="215">
        <f>ROUND(+E17/8,0)</f>
        <v>12</v>
      </c>
      <c r="E17" s="48">
        <v>96</v>
      </c>
      <c r="F17" s="49">
        <f>+ROUND((230/21)/8*E17,2)</f>
        <v>131.43</v>
      </c>
    </row>
    <row r="18" spans="1:6" s="65" customFormat="1" x14ac:dyDescent="0.25">
      <c r="A18" s="213"/>
      <c r="B18" s="183" t="s">
        <v>100</v>
      </c>
      <c r="C18" s="187"/>
      <c r="D18" s="207"/>
      <c r="E18" s="207"/>
      <c r="F18" s="208"/>
    </row>
    <row r="19" spans="1:6" s="65" customFormat="1" ht="65.25" customHeight="1" x14ac:dyDescent="0.25">
      <c r="A19" s="90">
        <v>5</v>
      </c>
      <c r="B19" s="46" t="s">
        <v>261</v>
      </c>
      <c r="C19" s="46" t="s">
        <v>346</v>
      </c>
      <c r="D19" s="215">
        <f>ROUND(+E19/8,0)</f>
        <v>12</v>
      </c>
      <c r="E19" s="48">
        <v>96</v>
      </c>
      <c r="F19" s="49">
        <f>+ROUND((230/21)/8*E19,2)</f>
        <v>131.43</v>
      </c>
    </row>
    <row r="20" spans="1:6" s="65" customFormat="1" ht="60.75" thickBot="1" x14ac:dyDescent="0.3">
      <c r="A20" s="91">
        <v>6</v>
      </c>
      <c r="B20" s="51" t="s">
        <v>261</v>
      </c>
      <c r="C20" s="51" t="s">
        <v>347</v>
      </c>
      <c r="D20" s="229">
        <f>ROUND(+E20/8,0)</f>
        <v>9</v>
      </c>
      <c r="E20" s="53">
        <v>72</v>
      </c>
      <c r="F20" s="49">
        <f>+ROUND((230/21)/8*E20,2)</f>
        <v>98.57</v>
      </c>
    </row>
    <row r="21" spans="1:6" s="88" customFormat="1" ht="27.75" customHeight="1" thickBot="1" x14ac:dyDescent="0.3">
      <c r="A21" s="103"/>
      <c r="B21" s="104" t="s">
        <v>170</v>
      </c>
      <c r="C21" s="104"/>
      <c r="D21" s="203">
        <f>SUM(D11:D20)</f>
        <v>98</v>
      </c>
      <c r="E21" s="203">
        <f>SUM(E11:E20)</f>
        <v>780</v>
      </c>
      <c r="F21" s="172">
        <f>SUM(F11:F20)</f>
        <v>1067.8600000000001</v>
      </c>
    </row>
  </sheetData>
  <mergeCells count="9">
    <mergeCell ref="A1:F1"/>
    <mergeCell ref="A3:F3"/>
    <mergeCell ref="F8:F10"/>
    <mergeCell ref="A8:A10"/>
    <mergeCell ref="B8:B10"/>
    <mergeCell ref="C8:C10"/>
    <mergeCell ref="D8:E9"/>
    <mergeCell ref="A6:F6"/>
    <mergeCell ref="A4:F4"/>
  </mergeCells>
  <phoneticPr fontId="4" type="noConversion"/>
  <pageMargins left="0.7" right="0.28999999999999998" top="0.21" bottom="0.28000000000000003" header="0.14000000000000001" footer="0.22"/>
  <pageSetup paperSize="9" scale="6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130"/>
  <sheetViews>
    <sheetView workbookViewId="0">
      <selection activeCell="A3" sqref="A3:F3"/>
    </sheetView>
  </sheetViews>
  <sheetFormatPr defaultRowHeight="15" x14ac:dyDescent="0.25"/>
  <cols>
    <col min="1" max="1" width="8.85546875" style="18" customWidth="1"/>
    <col min="2" max="2" width="17.5703125" style="18" customWidth="1"/>
    <col min="3" max="3" width="63.85546875" style="18" customWidth="1"/>
    <col min="4" max="4" width="12.7109375" style="18" customWidth="1"/>
    <col min="5" max="5" width="12.140625" style="18" customWidth="1"/>
    <col min="6" max="6" width="20.28515625" style="18" customWidth="1"/>
    <col min="7" max="16384" width="9.140625" style="18"/>
  </cols>
  <sheetData>
    <row r="1" spans="1:7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7" s="58" customFormat="1" x14ac:dyDescent="0.25">
      <c r="A4" s="579" t="s">
        <v>316</v>
      </c>
      <c r="B4" s="579"/>
      <c r="C4" s="579"/>
      <c r="D4" s="579"/>
      <c r="E4" s="579"/>
      <c r="F4" s="579"/>
    </row>
    <row r="6" spans="1:7" s="56" customFormat="1" ht="20.25" customHeight="1" x14ac:dyDescent="0.25">
      <c r="A6" s="580" t="s">
        <v>272</v>
      </c>
      <c r="B6" s="580"/>
      <c r="C6" s="580"/>
      <c r="D6" s="580"/>
      <c r="E6" s="580"/>
      <c r="F6" s="580"/>
    </row>
    <row r="7" spans="1:7" s="56" customFormat="1" ht="18.75" customHeight="1" thickBot="1" x14ac:dyDescent="0.3"/>
    <row r="8" spans="1:7" s="88" customForma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9" t="s">
        <v>303</v>
      </c>
      <c r="G8" s="89"/>
    </row>
    <row r="9" spans="1:7" s="88" customFormat="1" x14ac:dyDescent="0.25">
      <c r="A9" s="601"/>
      <c r="B9" s="603"/>
      <c r="C9" s="603"/>
      <c r="D9" s="603"/>
      <c r="E9" s="603"/>
      <c r="F9" s="610"/>
      <c r="G9" s="89"/>
    </row>
    <row r="10" spans="1:7" s="88" customFormat="1" ht="105.75" customHeight="1" x14ac:dyDescent="0.25">
      <c r="A10" s="601"/>
      <c r="B10" s="603"/>
      <c r="C10" s="603"/>
      <c r="D10" s="189" t="s">
        <v>44</v>
      </c>
      <c r="E10" s="189" t="s">
        <v>45</v>
      </c>
      <c r="F10" s="610"/>
      <c r="G10" s="89"/>
    </row>
    <row r="11" spans="1:7" s="56" customFormat="1" x14ac:dyDescent="0.25">
      <c r="A11" s="206"/>
      <c r="B11" s="183" t="s">
        <v>46</v>
      </c>
      <c r="C11" s="187" t="s">
        <v>210</v>
      </c>
      <c r="D11" s="207"/>
      <c r="E11" s="207"/>
      <c r="F11" s="208"/>
      <c r="G11" s="65"/>
    </row>
    <row r="12" spans="1:7" s="56" customFormat="1" ht="45" x14ac:dyDescent="0.25">
      <c r="A12" s="200">
        <v>1</v>
      </c>
      <c r="B12" s="201" t="s">
        <v>261</v>
      </c>
      <c r="C12" s="201" t="s">
        <v>273</v>
      </c>
      <c r="D12" s="73">
        <f>ROUND(+E12/8,0)</f>
        <v>5</v>
      </c>
      <c r="E12" s="15">
        <v>40</v>
      </c>
      <c r="F12" s="69">
        <f>+ROUND((230/21)/8*E12,2)</f>
        <v>54.76</v>
      </c>
      <c r="G12" s="65"/>
    </row>
    <row r="13" spans="1:7" s="56" customFormat="1" x14ac:dyDescent="0.25">
      <c r="A13" s="206"/>
      <c r="B13" s="183" t="s">
        <v>14</v>
      </c>
      <c r="C13" s="187" t="s">
        <v>205</v>
      </c>
      <c r="D13" s="207"/>
      <c r="E13" s="207"/>
      <c r="F13" s="208"/>
      <c r="G13" s="65"/>
    </row>
    <row r="14" spans="1:7" s="56" customFormat="1" ht="105" x14ac:dyDescent="0.25">
      <c r="A14" s="200">
        <v>2</v>
      </c>
      <c r="B14" s="201" t="s">
        <v>261</v>
      </c>
      <c r="C14" s="201" t="s">
        <v>274</v>
      </c>
      <c r="D14" s="73">
        <f>ROUND(+E14/8,0)</f>
        <v>5</v>
      </c>
      <c r="E14" s="15">
        <v>40</v>
      </c>
      <c r="F14" s="69">
        <f>+ROUND((230/21)/8*E14,2)</f>
        <v>54.76</v>
      </c>
      <c r="G14" s="65"/>
    </row>
    <row r="15" spans="1:7" s="56" customFormat="1" x14ac:dyDescent="0.25">
      <c r="A15" s="206"/>
      <c r="B15" s="183" t="s">
        <v>86</v>
      </c>
      <c r="C15" s="187" t="s">
        <v>206</v>
      </c>
      <c r="D15" s="207"/>
      <c r="E15" s="207"/>
      <c r="F15" s="208"/>
      <c r="G15" s="65"/>
    </row>
    <row r="16" spans="1:7" s="56" customFormat="1" ht="60" x14ac:dyDescent="0.25">
      <c r="A16" s="200">
        <v>3</v>
      </c>
      <c r="B16" s="201" t="s">
        <v>261</v>
      </c>
      <c r="C16" s="201" t="s">
        <v>275</v>
      </c>
      <c r="D16" s="73">
        <f>ROUND(+E16/8,0)</f>
        <v>5</v>
      </c>
      <c r="E16" s="15">
        <v>40</v>
      </c>
      <c r="F16" s="69">
        <f>+ROUND((230/21)/8*E16,2)</f>
        <v>54.76</v>
      </c>
      <c r="G16" s="65"/>
    </row>
    <row r="17" spans="1:7" s="56" customFormat="1" x14ac:dyDescent="0.25">
      <c r="A17" s="206"/>
      <c r="B17" s="183" t="s">
        <v>114</v>
      </c>
      <c r="C17" s="187" t="s">
        <v>207</v>
      </c>
      <c r="D17" s="207"/>
      <c r="E17" s="207"/>
      <c r="F17" s="208"/>
      <c r="G17" s="65"/>
    </row>
    <row r="18" spans="1:7" s="56" customFormat="1" ht="75" x14ac:dyDescent="0.25">
      <c r="A18" s="200">
        <v>4</v>
      </c>
      <c r="B18" s="201" t="s">
        <v>261</v>
      </c>
      <c r="C18" s="201" t="s">
        <v>276</v>
      </c>
      <c r="D18" s="73">
        <f>ROUND(+E18/8,0)</f>
        <v>5</v>
      </c>
      <c r="E18" s="15">
        <v>40</v>
      </c>
      <c r="F18" s="69">
        <f>+ROUND((230/21)/8*E18,2)</f>
        <v>54.76</v>
      </c>
      <c r="G18" s="65"/>
    </row>
    <row r="19" spans="1:7" s="56" customFormat="1" x14ac:dyDescent="0.25">
      <c r="A19" s="206"/>
      <c r="B19" s="183"/>
      <c r="C19" s="187" t="s">
        <v>208</v>
      </c>
      <c r="D19" s="207"/>
      <c r="E19" s="207"/>
      <c r="F19" s="208"/>
      <c r="G19" s="65"/>
    </row>
    <row r="20" spans="1:7" s="56" customFormat="1" ht="30" x14ac:dyDescent="0.25">
      <c r="A20" s="200">
        <v>5</v>
      </c>
      <c r="B20" s="201" t="s">
        <v>261</v>
      </c>
      <c r="C20" s="201" t="s">
        <v>277</v>
      </c>
      <c r="D20" s="73">
        <f>ROUND(+E20/8,0)</f>
        <v>15</v>
      </c>
      <c r="E20" s="15">
        <v>120</v>
      </c>
      <c r="F20" s="69">
        <f>+ROUND((230/21)/8*E20,2)</f>
        <v>164.29</v>
      </c>
      <c r="G20" s="65"/>
    </row>
    <row r="21" spans="1:7" s="56" customFormat="1" x14ac:dyDescent="0.25">
      <c r="A21" s="206"/>
      <c r="B21" s="183"/>
      <c r="C21" s="187" t="s">
        <v>209</v>
      </c>
      <c r="D21" s="207"/>
      <c r="E21" s="207"/>
      <c r="F21" s="208"/>
      <c r="G21" s="65"/>
    </row>
    <row r="22" spans="1:7" s="56" customFormat="1" ht="30.75" thickBot="1" x14ac:dyDescent="0.3">
      <c r="A22" s="200">
        <v>6</v>
      </c>
      <c r="B22" s="201" t="s">
        <v>261</v>
      </c>
      <c r="C22" s="201" t="s">
        <v>278</v>
      </c>
      <c r="D22" s="73">
        <f>ROUND(+E22/8,0)</f>
        <v>5</v>
      </c>
      <c r="E22" s="15">
        <v>40</v>
      </c>
      <c r="F22" s="69">
        <f>+ROUND((230/21)/8*E22,2)</f>
        <v>54.76</v>
      </c>
      <c r="G22" s="65"/>
    </row>
    <row r="23" spans="1:7" s="88" customFormat="1" ht="27.75" customHeight="1" thickBot="1" x14ac:dyDescent="0.3">
      <c r="A23" s="103"/>
      <c r="B23" s="104" t="s">
        <v>170</v>
      </c>
      <c r="C23" s="104"/>
      <c r="D23" s="203">
        <f>SUM(D11:D22)</f>
        <v>40</v>
      </c>
      <c r="E23" s="203">
        <f>SUM(E11:E22)</f>
        <v>320</v>
      </c>
      <c r="F23" s="172">
        <f>SUM(F11:F22)</f>
        <v>438.09</v>
      </c>
    </row>
    <row r="24" spans="1:7" x14ac:dyDescent="0.25">
      <c r="D24" s="21"/>
      <c r="E24" s="21"/>
    </row>
    <row r="25" spans="1:7" x14ac:dyDescent="0.25">
      <c r="D25" s="21"/>
      <c r="E25" s="21"/>
    </row>
    <row r="26" spans="1:7" x14ac:dyDescent="0.25">
      <c r="D26" s="21"/>
      <c r="E26" s="21"/>
    </row>
    <row r="27" spans="1:7" x14ac:dyDescent="0.25">
      <c r="D27" s="21"/>
      <c r="E27" s="21"/>
    </row>
    <row r="28" spans="1:7" x14ac:dyDescent="0.25">
      <c r="D28" s="21"/>
      <c r="E28" s="21"/>
    </row>
    <row r="29" spans="1:7" x14ac:dyDescent="0.25">
      <c r="D29" s="21"/>
      <c r="E29" s="21"/>
    </row>
    <row r="30" spans="1:7" x14ac:dyDescent="0.25">
      <c r="D30" s="21"/>
      <c r="E30" s="21"/>
    </row>
    <row r="31" spans="1:7" x14ac:dyDescent="0.25">
      <c r="D31" s="21"/>
      <c r="E31" s="21"/>
    </row>
    <row r="32" spans="1:7" x14ac:dyDescent="0.25">
      <c r="D32" s="21"/>
      <c r="E32" s="21"/>
    </row>
    <row r="33" spans="4:5" x14ac:dyDescent="0.25">
      <c r="D33" s="21"/>
      <c r="E33" s="21"/>
    </row>
    <row r="34" spans="4:5" x14ac:dyDescent="0.25">
      <c r="D34" s="21"/>
      <c r="E34" s="21"/>
    </row>
    <row r="35" spans="4:5" x14ac:dyDescent="0.25">
      <c r="D35" s="21"/>
      <c r="E35" s="21"/>
    </row>
    <row r="36" spans="4:5" x14ac:dyDescent="0.25">
      <c r="D36" s="21"/>
      <c r="E36" s="21"/>
    </row>
    <row r="37" spans="4:5" x14ac:dyDescent="0.25">
      <c r="D37" s="21"/>
      <c r="E37" s="21"/>
    </row>
    <row r="38" spans="4:5" x14ac:dyDescent="0.25">
      <c r="D38" s="21"/>
      <c r="E38" s="21"/>
    </row>
    <row r="39" spans="4:5" x14ac:dyDescent="0.25">
      <c r="D39" s="21"/>
      <c r="E39" s="21"/>
    </row>
    <row r="40" spans="4:5" x14ac:dyDescent="0.25">
      <c r="D40" s="21"/>
      <c r="E40" s="21"/>
    </row>
    <row r="41" spans="4:5" x14ac:dyDescent="0.25">
      <c r="D41" s="21"/>
      <c r="E41" s="21"/>
    </row>
    <row r="42" spans="4:5" x14ac:dyDescent="0.25">
      <c r="D42" s="21"/>
      <c r="E42" s="21"/>
    </row>
    <row r="43" spans="4:5" x14ac:dyDescent="0.25">
      <c r="D43" s="21"/>
      <c r="E43" s="21"/>
    </row>
    <row r="44" spans="4:5" x14ac:dyDescent="0.25">
      <c r="D44" s="21"/>
      <c r="E44" s="21"/>
    </row>
    <row r="45" spans="4:5" x14ac:dyDescent="0.25">
      <c r="D45" s="21"/>
      <c r="E45" s="21"/>
    </row>
    <row r="46" spans="4:5" x14ac:dyDescent="0.25">
      <c r="D46" s="21"/>
      <c r="E46" s="21"/>
    </row>
    <row r="47" spans="4:5" x14ac:dyDescent="0.25">
      <c r="D47" s="21"/>
      <c r="E47" s="21"/>
    </row>
    <row r="48" spans="4:5" x14ac:dyDescent="0.25">
      <c r="D48" s="21"/>
      <c r="E48" s="21"/>
    </row>
    <row r="49" spans="4:5" x14ac:dyDescent="0.25">
      <c r="D49" s="21"/>
      <c r="E49" s="21"/>
    </row>
    <row r="50" spans="4:5" x14ac:dyDescent="0.25">
      <c r="D50" s="21"/>
      <c r="E50" s="21"/>
    </row>
    <row r="51" spans="4:5" x14ac:dyDescent="0.25">
      <c r="D51" s="21"/>
      <c r="E51" s="21"/>
    </row>
    <row r="52" spans="4:5" x14ac:dyDescent="0.25">
      <c r="D52" s="21"/>
      <c r="E52" s="21"/>
    </row>
    <row r="53" spans="4:5" x14ac:dyDescent="0.25">
      <c r="D53" s="21"/>
      <c r="E53" s="21"/>
    </row>
    <row r="54" spans="4:5" x14ac:dyDescent="0.25">
      <c r="D54" s="21"/>
      <c r="E54" s="21"/>
    </row>
    <row r="55" spans="4:5" x14ac:dyDescent="0.25">
      <c r="D55" s="21"/>
      <c r="E55" s="21"/>
    </row>
    <row r="56" spans="4:5" x14ac:dyDescent="0.25">
      <c r="D56" s="21"/>
      <c r="E56" s="21"/>
    </row>
    <row r="57" spans="4:5" x14ac:dyDescent="0.25">
      <c r="D57" s="21"/>
      <c r="E57" s="21"/>
    </row>
    <row r="58" spans="4:5" x14ac:dyDescent="0.25">
      <c r="D58" s="21"/>
      <c r="E58" s="21"/>
    </row>
    <row r="59" spans="4:5" x14ac:dyDescent="0.25">
      <c r="D59" s="21"/>
      <c r="E59" s="21"/>
    </row>
    <row r="60" spans="4:5" x14ac:dyDescent="0.25">
      <c r="D60" s="21"/>
      <c r="E60" s="21"/>
    </row>
    <row r="61" spans="4:5" x14ac:dyDescent="0.25">
      <c r="D61" s="21"/>
      <c r="E61" s="21"/>
    </row>
    <row r="62" spans="4:5" x14ac:dyDescent="0.25">
      <c r="D62" s="21"/>
      <c r="E62" s="21"/>
    </row>
    <row r="63" spans="4:5" x14ac:dyDescent="0.25">
      <c r="D63" s="21"/>
      <c r="E63" s="21"/>
    </row>
    <row r="64" spans="4:5" x14ac:dyDescent="0.25">
      <c r="D64" s="21"/>
      <c r="E64" s="21"/>
    </row>
    <row r="65" spans="4:5" x14ac:dyDescent="0.25">
      <c r="D65" s="21"/>
      <c r="E65" s="21"/>
    </row>
    <row r="66" spans="4:5" x14ac:dyDescent="0.25">
      <c r="D66" s="21"/>
      <c r="E66" s="21"/>
    </row>
    <row r="67" spans="4:5" x14ac:dyDescent="0.25">
      <c r="D67" s="21"/>
      <c r="E67" s="21"/>
    </row>
    <row r="68" spans="4:5" x14ac:dyDescent="0.25">
      <c r="D68" s="21"/>
      <c r="E68" s="21"/>
    </row>
    <row r="69" spans="4:5" x14ac:dyDescent="0.25">
      <c r="D69" s="21"/>
      <c r="E69" s="21"/>
    </row>
    <row r="70" spans="4:5" x14ac:dyDescent="0.25">
      <c r="D70" s="21"/>
      <c r="E70" s="21"/>
    </row>
    <row r="71" spans="4:5" x14ac:dyDescent="0.25">
      <c r="D71" s="21"/>
      <c r="E71" s="21"/>
    </row>
    <row r="72" spans="4:5" x14ac:dyDescent="0.25">
      <c r="D72" s="21"/>
      <c r="E72" s="21"/>
    </row>
    <row r="73" spans="4:5" x14ac:dyDescent="0.25">
      <c r="D73" s="21"/>
      <c r="E73" s="21"/>
    </row>
    <row r="74" spans="4:5" x14ac:dyDescent="0.25">
      <c r="D74" s="21"/>
      <c r="E74" s="21"/>
    </row>
    <row r="75" spans="4:5" x14ac:dyDescent="0.25">
      <c r="D75" s="21"/>
      <c r="E75" s="21"/>
    </row>
    <row r="76" spans="4:5" x14ac:dyDescent="0.25">
      <c r="D76" s="21"/>
      <c r="E76" s="21"/>
    </row>
    <row r="77" spans="4:5" x14ac:dyDescent="0.25">
      <c r="D77" s="21"/>
      <c r="E77" s="21"/>
    </row>
    <row r="78" spans="4:5" x14ac:dyDescent="0.25">
      <c r="D78" s="21"/>
      <c r="E78" s="21"/>
    </row>
    <row r="79" spans="4:5" x14ac:dyDescent="0.25">
      <c r="D79" s="21"/>
      <c r="E79" s="21"/>
    </row>
    <row r="80" spans="4:5" x14ac:dyDescent="0.25">
      <c r="D80" s="21"/>
      <c r="E80" s="21"/>
    </row>
    <row r="81" spans="4:5" x14ac:dyDescent="0.25">
      <c r="D81" s="21"/>
      <c r="E81" s="21"/>
    </row>
    <row r="82" spans="4:5" x14ac:dyDescent="0.25">
      <c r="D82" s="21"/>
      <c r="E82" s="21"/>
    </row>
    <row r="83" spans="4:5" x14ac:dyDescent="0.25">
      <c r="D83" s="21"/>
      <c r="E83" s="21"/>
    </row>
    <row r="84" spans="4:5" x14ac:dyDescent="0.25">
      <c r="D84" s="21"/>
      <c r="E84" s="21"/>
    </row>
    <row r="85" spans="4:5" x14ac:dyDescent="0.25">
      <c r="D85" s="21"/>
      <c r="E85" s="21"/>
    </row>
    <row r="86" spans="4:5" x14ac:dyDescent="0.25">
      <c r="D86" s="21"/>
      <c r="E86" s="21"/>
    </row>
    <row r="87" spans="4:5" x14ac:dyDescent="0.25">
      <c r="D87" s="21"/>
      <c r="E87" s="21"/>
    </row>
    <row r="88" spans="4:5" x14ac:dyDescent="0.25">
      <c r="D88" s="21"/>
      <c r="E88" s="21"/>
    </row>
    <row r="89" spans="4:5" x14ac:dyDescent="0.25">
      <c r="D89" s="21"/>
      <c r="E89" s="21"/>
    </row>
    <row r="90" spans="4:5" x14ac:dyDescent="0.25">
      <c r="D90" s="21"/>
      <c r="E90" s="21"/>
    </row>
    <row r="91" spans="4:5" x14ac:dyDescent="0.25">
      <c r="D91" s="21"/>
      <c r="E91" s="21"/>
    </row>
    <row r="92" spans="4:5" x14ac:dyDescent="0.25">
      <c r="D92" s="21"/>
      <c r="E92" s="21"/>
    </row>
    <row r="93" spans="4:5" x14ac:dyDescent="0.25">
      <c r="D93" s="21"/>
      <c r="E93" s="21"/>
    </row>
    <row r="94" spans="4:5" x14ac:dyDescent="0.25">
      <c r="D94" s="21"/>
      <c r="E94" s="21"/>
    </row>
    <row r="95" spans="4:5" x14ac:dyDescent="0.25">
      <c r="D95" s="21"/>
      <c r="E95" s="21"/>
    </row>
    <row r="96" spans="4:5" x14ac:dyDescent="0.25">
      <c r="D96" s="21"/>
      <c r="E96" s="21"/>
    </row>
    <row r="97" spans="4:5" x14ac:dyDescent="0.25">
      <c r="D97" s="21"/>
      <c r="E97" s="21"/>
    </row>
    <row r="98" spans="4:5" x14ac:dyDescent="0.25">
      <c r="D98" s="21"/>
      <c r="E98" s="21"/>
    </row>
    <row r="99" spans="4:5" x14ac:dyDescent="0.25">
      <c r="D99" s="21"/>
      <c r="E99" s="21"/>
    </row>
    <row r="100" spans="4:5" x14ac:dyDescent="0.25">
      <c r="D100" s="21"/>
      <c r="E100" s="21"/>
    </row>
    <row r="101" spans="4:5" x14ac:dyDescent="0.25">
      <c r="D101" s="21"/>
      <c r="E101" s="21"/>
    </row>
    <row r="102" spans="4:5" x14ac:dyDescent="0.25">
      <c r="D102" s="21"/>
      <c r="E102" s="21"/>
    </row>
    <row r="103" spans="4:5" x14ac:dyDescent="0.25">
      <c r="D103" s="21"/>
      <c r="E103" s="21"/>
    </row>
    <row r="104" spans="4:5" x14ac:dyDescent="0.25">
      <c r="D104" s="21"/>
      <c r="E104" s="21"/>
    </row>
    <row r="105" spans="4:5" x14ac:dyDescent="0.25">
      <c r="D105" s="21"/>
      <c r="E105" s="21"/>
    </row>
    <row r="106" spans="4:5" x14ac:dyDescent="0.25">
      <c r="D106" s="21"/>
      <c r="E106" s="21"/>
    </row>
    <row r="107" spans="4:5" x14ac:dyDescent="0.25">
      <c r="D107" s="21"/>
      <c r="E107" s="21"/>
    </row>
    <row r="108" spans="4:5" x14ac:dyDescent="0.25">
      <c r="D108" s="21"/>
      <c r="E108" s="21"/>
    </row>
    <row r="109" spans="4:5" x14ac:dyDescent="0.25">
      <c r="D109" s="21"/>
      <c r="E109" s="21"/>
    </row>
    <row r="110" spans="4:5" x14ac:dyDescent="0.25">
      <c r="D110" s="21"/>
      <c r="E110" s="21"/>
    </row>
    <row r="111" spans="4:5" x14ac:dyDescent="0.25">
      <c r="D111" s="21"/>
      <c r="E111" s="21"/>
    </row>
    <row r="112" spans="4:5" x14ac:dyDescent="0.25">
      <c r="D112" s="21"/>
      <c r="E112" s="21"/>
    </row>
    <row r="113" spans="4:5" x14ac:dyDescent="0.25">
      <c r="D113" s="21"/>
      <c r="E113" s="21"/>
    </row>
    <row r="114" spans="4:5" x14ac:dyDescent="0.25">
      <c r="D114" s="21"/>
      <c r="E114" s="21"/>
    </row>
    <row r="115" spans="4:5" x14ac:dyDescent="0.25">
      <c r="D115" s="21"/>
      <c r="E115" s="21"/>
    </row>
    <row r="116" spans="4:5" x14ac:dyDescent="0.25">
      <c r="D116" s="21"/>
      <c r="E116" s="21"/>
    </row>
    <row r="117" spans="4:5" x14ac:dyDescent="0.25">
      <c r="D117" s="21"/>
      <c r="E117" s="21"/>
    </row>
    <row r="118" spans="4:5" x14ac:dyDescent="0.25">
      <c r="D118" s="21"/>
      <c r="E118" s="21"/>
    </row>
    <row r="119" spans="4:5" x14ac:dyDescent="0.25">
      <c r="D119" s="21"/>
      <c r="E119" s="21"/>
    </row>
    <row r="120" spans="4:5" x14ac:dyDescent="0.25">
      <c r="D120" s="21"/>
      <c r="E120" s="21"/>
    </row>
    <row r="121" spans="4:5" x14ac:dyDescent="0.25">
      <c r="D121" s="21"/>
      <c r="E121" s="21"/>
    </row>
    <row r="122" spans="4:5" x14ac:dyDescent="0.25">
      <c r="D122" s="21"/>
      <c r="E122" s="21"/>
    </row>
    <row r="123" spans="4:5" x14ac:dyDescent="0.25">
      <c r="D123" s="21"/>
      <c r="E123" s="21"/>
    </row>
    <row r="124" spans="4:5" x14ac:dyDescent="0.25">
      <c r="D124" s="21"/>
      <c r="E124" s="21"/>
    </row>
    <row r="125" spans="4:5" x14ac:dyDescent="0.25">
      <c r="D125" s="21"/>
      <c r="E125" s="21"/>
    </row>
    <row r="126" spans="4:5" x14ac:dyDescent="0.25">
      <c r="D126" s="21"/>
      <c r="E126" s="21"/>
    </row>
    <row r="127" spans="4:5" x14ac:dyDescent="0.25">
      <c r="D127" s="21"/>
      <c r="E127" s="21"/>
    </row>
    <row r="128" spans="4:5" x14ac:dyDescent="0.25">
      <c r="D128" s="21"/>
      <c r="E128" s="21"/>
    </row>
    <row r="129" spans="4:5" x14ac:dyDescent="0.25">
      <c r="D129" s="21"/>
      <c r="E129" s="21"/>
    </row>
    <row r="130" spans="4:5" x14ac:dyDescent="0.25">
      <c r="D130" s="21"/>
      <c r="E130" s="21"/>
    </row>
  </sheetData>
  <mergeCells count="9">
    <mergeCell ref="A6:F6"/>
    <mergeCell ref="A1:F1"/>
    <mergeCell ref="B8:B10"/>
    <mergeCell ref="A8:A10"/>
    <mergeCell ref="D8:E9"/>
    <mergeCell ref="C8:C10"/>
    <mergeCell ref="F8:F10"/>
    <mergeCell ref="A3:F3"/>
    <mergeCell ref="A4:F4"/>
  </mergeCells>
  <phoneticPr fontId="4" type="noConversion"/>
  <pageMargins left="0.7" right="0.33" top="0.75" bottom="0.75" header="0.3" footer="0.3"/>
  <pageSetup paperSize="9" scale="6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7"/>
  <sheetViews>
    <sheetView topLeftCell="A7" workbookViewId="0">
      <selection activeCell="A3" sqref="A3:F3"/>
    </sheetView>
  </sheetViews>
  <sheetFormatPr defaultRowHeight="15" x14ac:dyDescent="0.25"/>
  <cols>
    <col min="1" max="1" width="10.28515625" style="18" customWidth="1"/>
    <col min="2" max="2" width="18.140625" style="18" customWidth="1"/>
    <col min="3" max="3" width="54" style="18" customWidth="1"/>
    <col min="4" max="4" width="12.140625" style="18" customWidth="1"/>
    <col min="5" max="5" width="11.5703125" style="18" customWidth="1"/>
    <col min="6" max="6" width="18" style="18" customWidth="1"/>
    <col min="7" max="16384" width="9.140625" style="18"/>
  </cols>
  <sheetData>
    <row r="1" spans="1:8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8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8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8" s="58" customFormat="1" x14ac:dyDescent="0.25">
      <c r="A4" s="579" t="s">
        <v>316</v>
      </c>
      <c r="B4" s="579"/>
      <c r="C4" s="579"/>
      <c r="D4" s="579"/>
      <c r="E4" s="579"/>
      <c r="F4" s="579"/>
    </row>
    <row r="6" spans="1:8" s="56" customFormat="1" x14ac:dyDescent="0.25">
      <c r="A6" s="580" t="s">
        <v>280</v>
      </c>
      <c r="B6" s="580"/>
      <c r="C6" s="580"/>
      <c r="D6" s="580"/>
      <c r="E6" s="580"/>
      <c r="F6" s="580"/>
    </row>
    <row r="7" spans="1:8" s="56" customFormat="1" ht="15.75" thickBot="1" x14ac:dyDescent="0.3"/>
    <row r="8" spans="1:8" s="88" customForma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9" t="s">
        <v>303</v>
      </c>
      <c r="G8" s="89"/>
    </row>
    <row r="9" spans="1:8" s="88" customFormat="1" x14ac:dyDescent="0.25">
      <c r="A9" s="601"/>
      <c r="B9" s="603"/>
      <c r="C9" s="603"/>
      <c r="D9" s="603"/>
      <c r="E9" s="603"/>
      <c r="F9" s="610"/>
      <c r="G9" s="89"/>
    </row>
    <row r="10" spans="1:8" s="88" customFormat="1" ht="105.75" customHeight="1" x14ac:dyDescent="0.25">
      <c r="A10" s="601"/>
      <c r="B10" s="603"/>
      <c r="C10" s="603"/>
      <c r="D10" s="189" t="s">
        <v>44</v>
      </c>
      <c r="E10" s="189" t="s">
        <v>45</v>
      </c>
      <c r="F10" s="610"/>
      <c r="G10" s="89"/>
    </row>
    <row r="11" spans="1:8" s="56" customFormat="1" x14ac:dyDescent="0.25">
      <c r="A11" s="206"/>
      <c r="B11" s="183" t="s">
        <v>104</v>
      </c>
      <c r="C11" s="187"/>
      <c r="D11" s="207"/>
      <c r="E11" s="207"/>
      <c r="F11" s="208"/>
      <c r="G11" s="65"/>
    </row>
    <row r="12" spans="1:8" s="56" customFormat="1" x14ac:dyDescent="0.25">
      <c r="A12" s="200">
        <v>1</v>
      </c>
      <c r="B12" s="201" t="s">
        <v>261</v>
      </c>
      <c r="C12" s="201" t="s">
        <v>16</v>
      </c>
      <c r="D12" s="73">
        <f>ROUND(+E12/8,0)</f>
        <v>13</v>
      </c>
      <c r="E12" s="15">
        <v>104</v>
      </c>
      <c r="F12" s="69">
        <f>+ROUND((230/21)/8*E12,2)</f>
        <v>142.38</v>
      </c>
      <c r="G12" s="65"/>
    </row>
    <row r="13" spans="1:8" s="56" customFormat="1" x14ac:dyDescent="0.25">
      <c r="A13" s="72">
        <v>2</v>
      </c>
      <c r="B13" s="130" t="s">
        <v>261</v>
      </c>
      <c r="C13" s="130" t="s">
        <v>17</v>
      </c>
      <c r="D13" s="73">
        <f>ROUND(+E13/8,0)</f>
        <v>16</v>
      </c>
      <c r="E13" s="73">
        <v>125</v>
      </c>
      <c r="F13" s="69">
        <f>+ROUND((230/21)/8*E13,2)</f>
        <v>171.13</v>
      </c>
      <c r="G13" s="65"/>
      <c r="H13" s="65"/>
    </row>
    <row r="14" spans="1:8" s="56" customFormat="1" x14ac:dyDescent="0.25">
      <c r="A14" s="206"/>
      <c r="B14" s="183" t="s">
        <v>107</v>
      </c>
      <c r="C14" s="187"/>
      <c r="D14" s="207"/>
      <c r="E14" s="207"/>
      <c r="F14" s="208"/>
      <c r="G14" s="65"/>
    </row>
    <row r="15" spans="1:8" s="56" customFormat="1" x14ac:dyDescent="0.25">
      <c r="A15" s="200">
        <v>3</v>
      </c>
      <c r="B15" s="201" t="s">
        <v>261</v>
      </c>
      <c r="C15" s="201" t="s">
        <v>18</v>
      </c>
      <c r="D15" s="73">
        <f>ROUND(+E15/8,0)</f>
        <v>19</v>
      </c>
      <c r="E15" s="15">
        <v>150</v>
      </c>
      <c r="F15" s="69">
        <f>+ROUND((230/21)/8*E15,2)</f>
        <v>205.36</v>
      </c>
      <c r="G15" s="65"/>
    </row>
    <row r="16" spans="1:8" s="56" customFormat="1" x14ac:dyDescent="0.25">
      <c r="A16" s="206"/>
      <c r="B16" s="183" t="s">
        <v>86</v>
      </c>
      <c r="C16" s="187"/>
      <c r="D16" s="207"/>
      <c r="E16" s="207"/>
      <c r="F16" s="208"/>
      <c r="G16" s="65"/>
    </row>
    <row r="17" spans="1:17" s="56" customFormat="1" x14ac:dyDescent="0.25">
      <c r="A17" s="200">
        <v>4</v>
      </c>
      <c r="B17" s="201" t="s">
        <v>261</v>
      </c>
      <c r="C17" s="201" t="s">
        <v>19</v>
      </c>
      <c r="D17" s="73">
        <f>ROUND(+E17/8,0)</f>
        <v>16</v>
      </c>
      <c r="E17" s="15">
        <v>125</v>
      </c>
      <c r="F17" s="69">
        <f>+ROUND((230/21)/8*E17,2)</f>
        <v>171.13</v>
      </c>
      <c r="G17" s="65"/>
    </row>
    <row r="18" spans="1:17" s="56" customFormat="1" ht="30" x14ac:dyDescent="0.25">
      <c r="A18" s="76"/>
      <c r="B18" s="201" t="s">
        <v>261</v>
      </c>
      <c r="C18" s="130" t="s">
        <v>331</v>
      </c>
      <c r="D18" s="73"/>
      <c r="E18" s="73"/>
      <c r="F18" s="69"/>
      <c r="G18" s="65"/>
      <c r="H18" s="65"/>
    </row>
    <row r="19" spans="1:17" s="56" customFormat="1" x14ac:dyDescent="0.25">
      <c r="A19" s="72">
        <v>6</v>
      </c>
      <c r="B19" s="60" t="s">
        <v>261</v>
      </c>
      <c r="C19" s="130" t="s">
        <v>334</v>
      </c>
      <c r="D19" s="73">
        <f t="shared" ref="D19:D26" si="0">ROUND(+E19/8,0)</f>
        <v>9</v>
      </c>
      <c r="E19" s="73">
        <v>75</v>
      </c>
      <c r="F19" s="69">
        <f>+ROUND((230/21)/8*E19,2)</f>
        <v>102.68</v>
      </c>
      <c r="G19" s="65"/>
      <c r="H19" s="65"/>
      <c r="Q19" s="65"/>
    </row>
    <row r="20" spans="1:17" s="56" customFormat="1" x14ac:dyDescent="0.25">
      <c r="A20" s="72">
        <v>7</v>
      </c>
      <c r="B20" s="60" t="s">
        <v>261</v>
      </c>
      <c r="C20" s="130" t="s">
        <v>335</v>
      </c>
      <c r="D20" s="73">
        <f t="shared" si="0"/>
        <v>7</v>
      </c>
      <c r="E20" s="73">
        <v>56</v>
      </c>
      <c r="F20" s="69">
        <f>+ROUND((230/21)/8*E20,2)</f>
        <v>76.67</v>
      </c>
      <c r="G20" s="65"/>
      <c r="H20" s="65"/>
      <c r="L20" s="65"/>
      <c r="M20" s="65"/>
      <c r="N20" s="65"/>
      <c r="O20" s="65"/>
      <c r="P20" s="65"/>
    </row>
    <row r="21" spans="1:17" s="56" customFormat="1" x14ac:dyDescent="0.25">
      <c r="A21" s="72">
        <v>8</v>
      </c>
      <c r="B21" s="60" t="s">
        <v>261</v>
      </c>
      <c r="C21" s="130" t="s">
        <v>336</v>
      </c>
      <c r="D21" s="73">
        <f t="shared" si="0"/>
        <v>19</v>
      </c>
      <c r="E21" s="73">
        <v>150</v>
      </c>
      <c r="F21" s="69">
        <f>+ROUND((230/21)/8*E21,2)</f>
        <v>205.36</v>
      </c>
      <c r="G21" s="65"/>
      <c r="H21" s="65"/>
    </row>
    <row r="22" spans="1:17" s="56" customFormat="1" x14ac:dyDescent="0.25">
      <c r="A22" s="206"/>
      <c r="B22" s="183" t="s">
        <v>100</v>
      </c>
      <c r="C22" s="187"/>
      <c r="D22" s="207"/>
      <c r="E22" s="207"/>
      <c r="F22" s="208"/>
      <c r="G22" s="65"/>
    </row>
    <row r="23" spans="1:17" s="56" customFormat="1" x14ac:dyDescent="0.25">
      <c r="A23" s="200">
        <v>9</v>
      </c>
      <c r="B23" s="201" t="s">
        <v>261</v>
      </c>
      <c r="C23" s="201" t="s">
        <v>332</v>
      </c>
      <c r="D23" s="73">
        <f t="shared" si="0"/>
        <v>19</v>
      </c>
      <c r="E23" s="15">
        <v>150</v>
      </c>
      <c r="F23" s="69">
        <f>+ROUND((230/21)/8*E23,2)</f>
        <v>205.36</v>
      </c>
      <c r="G23" s="65"/>
    </row>
    <row r="24" spans="1:17" s="56" customFormat="1" x14ac:dyDescent="0.25">
      <c r="A24" s="206"/>
      <c r="B24" s="183" t="s">
        <v>204</v>
      </c>
      <c r="C24" s="187"/>
      <c r="D24" s="207"/>
      <c r="E24" s="207"/>
      <c r="F24" s="208"/>
      <c r="G24" s="65"/>
    </row>
    <row r="25" spans="1:17" s="56" customFormat="1" x14ac:dyDescent="0.25">
      <c r="A25" s="200">
        <v>10</v>
      </c>
      <c r="B25" s="201" t="s">
        <v>261</v>
      </c>
      <c r="C25" s="201" t="s">
        <v>20</v>
      </c>
      <c r="D25" s="73">
        <f t="shared" si="0"/>
        <v>19</v>
      </c>
      <c r="E25" s="15">
        <v>150</v>
      </c>
      <c r="F25" s="69">
        <f>+ROUND((230/21)/8*E25,2)</f>
        <v>205.36</v>
      </c>
      <c r="G25" s="65"/>
    </row>
    <row r="26" spans="1:17" s="56" customFormat="1" ht="15.75" thickBot="1" x14ac:dyDescent="0.3">
      <c r="A26" s="157">
        <v>11</v>
      </c>
      <c r="B26" s="77" t="s">
        <v>261</v>
      </c>
      <c r="C26" s="168" t="s">
        <v>21</v>
      </c>
      <c r="D26" s="73">
        <f t="shared" si="0"/>
        <v>19</v>
      </c>
      <c r="E26" s="195">
        <v>150</v>
      </c>
      <c r="F26" s="69">
        <f>+ROUND((230/21)/8*E26,2)</f>
        <v>205.36</v>
      </c>
      <c r="G26" s="65"/>
      <c r="H26" s="65"/>
    </row>
    <row r="27" spans="1:17" s="88" customFormat="1" ht="27.75" customHeight="1" thickBot="1" x14ac:dyDescent="0.3">
      <c r="A27" s="103"/>
      <c r="B27" s="104"/>
      <c r="C27" s="104" t="s">
        <v>170</v>
      </c>
      <c r="D27" s="203">
        <f>SUM(D11:D26)</f>
        <v>156</v>
      </c>
      <c r="E27" s="203">
        <f>SUM(E11:E26)</f>
        <v>1235</v>
      </c>
      <c r="F27" s="172">
        <f>SUM(F11:F26)</f>
        <v>1690.7900000000004</v>
      </c>
    </row>
  </sheetData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9"/>
  <sheetViews>
    <sheetView workbookViewId="0">
      <selection activeCell="A3" sqref="A3:F3"/>
    </sheetView>
  </sheetViews>
  <sheetFormatPr defaultRowHeight="15" x14ac:dyDescent="0.25"/>
  <cols>
    <col min="1" max="1" width="10.7109375" style="18" bestFit="1" customWidth="1"/>
    <col min="2" max="2" width="16.28515625" style="18" customWidth="1"/>
    <col min="3" max="3" width="54.140625" style="18" customWidth="1"/>
    <col min="4" max="4" width="12.7109375" style="18" customWidth="1"/>
    <col min="5" max="5" width="11.5703125" style="18" customWidth="1"/>
    <col min="6" max="6" width="17.28515625" style="18" customWidth="1"/>
    <col min="7" max="16384" width="9.140625" style="18"/>
  </cols>
  <sheetData>
    <row r="1" spans="1:8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8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8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8" s="58" customFormat="1" x14ac:dyDescent="0.25">
      <c r="A4" s="579" t="s">
        <v>316</v>
      </c>
      <c r="B4" s="579"/>
      <c r="C4" s="579"/>
      <c r="D4" s="579"/>
      <c r="E4" s="579"/>
      <c r="F4" s="579"/>
    </row>
    <row r="6" spans="1:8" s="56" customFormat="1" ht="15" customHeight="1" x14ac:dyDescent="0.25">
      <c r="A6" s="608" t="s">
        <v>48</v>
      </c>
      <c r="B6" s="608"/>
      <c r="C6" s="608"/>
      <c r="D6" s="608"/>
      <c r="E6" s="608"/>
      <c r="F6" s="608"/>
    </row>
    <row r="7" spans="1:8" s="56" customFormat="1" ht="15" customHeight="1" thickBot="1" x14ac:dyDescent="0.3">
      <c r="A7" s="78"/>
      <c r="B7" s="80"/>
      <c r="C7" s="129"/>
      <c r="D7" s="129"/>
      <c r="E7" s="78"/>
      <c r="F7" s="80"/>
    </row>
    <row r="8" spans="1:8" s="88" customForma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9" t="s">
        <v>303</v>
      </c>
      <c r="G8" s="89"/>
    </row>
    <row r="9" spans="1:8" s="88" customFormat="1" x14ac:dyDescent="0.25">
      <c r="A9" s="601"/>
      <c r="B9" s="603"/>
      <c r="C9" s="603"/>
      <c r="D9" s="603"/>
      <c r="E9" s="603"/>
      <c r="F9" s="610"/>
      <c r="G9" s="89"/>
    </row>
    <row r="10" spans="1:8" s="88" customFormat="1" ht="105.75" customHeight="1" x14ac:dyDescent="0.25">
      <c r="A10" s="601"/>
      <c r="B10" s="603"/>
      <c r="C10" s="603"/>
      <c r="D10" s="189" t="s">
        <v>44</v>
      </c>
      <c r="E10" s="189" t="s">
        <v>45</v>
      </c>
      <c r="F10" s="610"/>
      <c r="G10" s="89"/>
    </row>
    <row r="11" spans="1:8" s="56" customFormat="1" x14ac:dyDescent="0.25">
      <c r="A11" s="206"/>
      <c r="B11" s="183" t="s">
        <v>104</v>
      </c>
      <c r="C11" s="187"/>
      <c r="D11" s="207">
        <v>0</v>
      </c>
      <c r="E11" s="207">
        <v>0</v>
      </c>
      <c r="F11" s="208">
        <f>+ROUND((280/21)/8*E11,2)</f>
        <v>0</v>
      </c>
      <c r="G11" s="65"/>
    </row>
    <row r="12" spans="1:8" s="56" customFormat="1" x14ac:dyDescent="0.25">
      <c r="A12" s="206"/>
      <c r="B12" s="204" t="s">
        <v>267</v>
      </c>
      <c r="C12" s="187"/>
      <c r="D12" s="207"/>
      <c r="E12" s="207"/>
      <c r="F12" s="208"/>
      <c r="G12" s="65"/>
    </row>
    <row r="13" spans="1:8" s="56" customFormat="1" x14ac:dyDescent="0.25">
      <c r="A13" s="76">
        <v>1</v>
      </c>
      <c r="B13" s="201" t="s">
        <v>261</v>
      </c>
      <c r="C13" s="214" t="s">
        <v>268</v>
      </c>
      <c r="D13" s="73">
        <f>ROUND(+E13/8,0)</f>
        <v>10</v>
      </c>
      <c r="E13" s="73">
        <v>82</v>
      </c>
      <c r="F13" s="69">
        <f>+ROUND((230/21)/8*E13,2)</f>
        <v>112.26</v>
      </c>
      <c r="G13" s="65"/>
      <c r="H13" s="65"/>
    </row>
    <row r="14" spans="1:8" s="56" customFormat="1" x14ac:dyDescent="0.25">
      <c r="A14" s="206"/>
      <c r="B14" s="204" t="s">
        <v>55</v>
      </c>
      <c r="C14" s="187"/>
      <c r="D14" s="207"/>
      <c r="E14" s="207"/>
      <c r="F14" s="208"/>
      <c r="G14" s="65"/>
    </row>
    <row r="15" spans="1:8" s="56" customFormat="1" x14ac:dyDescent="0.25">
      <c r="A15" s="72">
        <v>2</v>
      </c>
      <c r="B15" s="201" t="s">
        <v>261</v>
      </c>
      <c r="C15" s="130" t="s">
        <v>111</v>
      </c>
      <c r="D15" s="73">
        <f>ROUND(+E15/8,0)</f>
        <v>10</v>
      </c>
      <c r="E15" s="73">
        <v>80</v>
      </c>
      <c r="F15" s="69">
        <f>+ROUND((230/21)/8*E15,2)</f>
        <v>109.52</v>
      </c>
      <c r="G15" s="65"/>
      <c r="H15" s="65"/>
    </row>
    <row r="16" spans="1:8" s="56" customFormat="1" x14ac:dyDescent="0.25">
      <c r="A16" s="206"/>
      <c r="B16" s="204" t="s">
        <v>100</v>
      </c>
      <c r="C16" s="187"/>
      <c r="D16" s="207"/>
      <c r="E16" s="207"/>
      <c r="F16" s="208"/>
      <c r="G16" s="65"/>
    </row>
    <row r="17" spans="1:8" s="56" customFormat="1" ht="15.75" thickBot="1" x14ac:dyDescent="0.3">
      <c r="A17" s="194">
        <v>3</v>
      </c>
      <c r="B17" s="202" t="s">
        <v>261</v>
      </c>
      <c r="C17" s="168" t="s">
        <v>112</v>
      </c>
      <c r="D17" s="73">
        <f>ROUND(+E17/8,0)</f>
        <v>7</v>
      </c>
      <c r="E17" s="195">
        <v>56</v>
      </c>
      <c r="F17" s="69">
        <f>+ROUND((230/21)/8*E17,2)</f>
        <v>76.67</v>
      </c>
      <c r="G17" s="65"/>
      <c r="H17" s="65"/>
    </row>
    <row r="18" spans="1:8" s="88" customFormat="1" ht="27.75" customHeight="1" thickBot="1" x14ac:dyDescent="0.3">
      <c r="A18" s="103"/>
      <c r="B18" s="104"/>
      <c r="C18" s="104" t="s">
        <v>170</v>
      </c>
      <c r="D18" s="203">
        <f>SUM(D11:D17)</f>
        <v>27</v>
      </c>
      <c r="E18" s="203">
        <f>SUM(E11:E17)</f>
        <v>218</v>
      </c>
      <c r="F18" s="172">
        <f>SUM(F11:F17)</f>
        <v>298.45</v>
      </c>
    </row>
    <row r="19" spans="1:8" x14ac:dyDescent="0.25">
      <c r="D19" s="24"/>
      <c r="E19" s="24"/>
      <c r="F19" s="24"/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26"/>
  <sheetViews>
    <sheetView zoomScaleNormal="100" workbookViewId="0">
      <selection activeCell="A3" sqref="A3:F3"/>
    </sheetView>
  </sheetViews>
  <sheetFormatPr defaultRowHeight="15" x14ac:dyDescent="0.25"/>
  <cols>
    <col min="1" max="1" width="11.140625" style="56" bestFit="1" customWidth="1"/>
    <col min="2" max="2" width="19.85546875" style="56" customWidth="1"/>
    <col min="3" max="3" width="77.5703125" style="56" customWidth="1"/>
    <col min="4" max="5" width="12.5703125" style="56" customWidth="1"/>
    <col min="6" max="6" width="21.5703125" style="56" customWidth="1"/>
    <col min="7" max="16384" width="9.140625" style="56"/>
  </cols>
  <sheetData>
    <row r="1" spans="1:256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256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256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256" s="58" customFormat="1" x14ac:dyDescent="0.25">
      <c r="A4" s="579" t="s">
        <v>316</v>
      </c>
      <c r="B4" s="579"/>
      <c r="C4" s="579"/>
      <c r="D4" s="579"/>
      <c r="E4" s="579"/>
      <c r="F4" s="579"/>
    </row>
    <row r="5" spans="1:256" x14ac:dyDescent="0.25">
      <c r="D5" s="62"/>
      <c r="E5" s="62"/>
    </row>
    <row r="6" spans="1:256" x14ac:dyDescent="0.25">
      <c r="A6" s="580" t="s">
        <v>49</v>
      </c>
      <c r="B6" s="580"/>
      <c r="C6" s="580"/>
      <c r="D6" s="580"/>
      <c r="E6" s="580"/>
      <c r="F6" s="580"/>
    </row>
    <row r="7" spans="1:256" ht="15.75" thickBot="1" x14ac:dyDescent="0.3"/>
    <row r="8" spans="1:256" s="88" customForma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9" t="s">
        <v>303</v>
      </c>
      <c r="G8" s="89"/>
    </row>
    <row r="9" spans="1:256" s="88" customFormat="1" x14ac:dyDescent="0.25">
      <c r="A9" s="601"/>
      <c r="B9" s="603"/>
      <c r="C9" s="603"/>
      <c r="D9" s="603"/>
      <c r="E9" s="603"/>
      <c r="F9" s="610"/>
      <c r="G9" s="89"/>
    </row>
    <row r="10" spans="1:256" s="88" customFormat="1" ht="105.75" customHeight="1" x14ac:dyDescent="0.25">
      <c r="A10" s="601"/>
      <c r="B10" s="603"/>
      <c r="C10" s="603"/>
      <c r="D10" s="197" t="s">
        <v>44</v>
      </c>
      <c r="E10" s="197" t="s">
        <v>45</v>
      </c>
      <c r="F10" s="610"/>
      <c r="G10" s="89"/>
    </row>
    <row r="11" spans="1:256" x14ac:dyDescent="0.25">
      <c r="A11" s="206"/>
      <c r="B11" s="107" t="s">
        <v>104</v>
      </c>
      <c r="C11" s="187"/>
      <c r="D11" s="207" t="s">
        <v>337</v>
      </c>
      <c r="E11" s="207"/>
      <c r="F11" s="20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</row>
    <row r="12" spans="1:256" x14ac:dyDescent="0.25">
      <c r="A12" s="601">
        <v>1</v>
      </c>
      <c r="B12" s="687" t="s">
        <v>261</v>
      </c>
      <c r="C12" s="51" t="s">
        <v>367</v>
      </c>
      <c r="D12" s="680">
        <v>18</v>
      </c>
      <c r="E12" s="682">
        <v>144</v>
      </c>
      <c r="F12" s="689">
        <f>+ROUND((230/21)/8*E12,2)</f>
        <v>197.14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256" x14ac:dyDescent="0.25">
      <c r="A13" s="601"/>
      <c r="B13" s="687"/>
      <c r="C13" s="251" t="s">
        <v>370</v>
      </c>
      <c r="D13" s="681"/>
      <c r="E13" s="683"/>
      <c r="F13" s="686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</row>
    <row r="14" spans="1:256" x14ac:dyDescent="0.25">
      <c r="A14" s="206"/>
      <c r="B14" s="107" t="s">
        <v>107</v>
      </c>
      <c r="C14" s="246"/>
      <c r="D14" s="207" t="s">
        <v>337</v>
      </c>
      <c r="E14" s="207"/>
      <c r="F14" s="20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</row>
    <row r="15" spans="1:256" x14ac:dyDescent="0.25">
      <c r="A15" s="601">
        <v>2</v>
      </c>
      <c r="B15" s="687" t="s">
        <v>261</v>
      </c>
      <c r="C15" s="51" t="s">
        <v>368</v>
      </c>
      <c r="D15" s="688">
        <v>20</v>
      </c>
      <c r="E15" s="684">
        <v>160</v>
      </c>
      <c r="F15" s="685">
        <f>+ROUND((230/21)/8*E15,2)</f>
        <v>219.05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</row>
    <row r="16" spans="1:256" ht="18" customHeight="1" x14ac:dyDescent="0.25">
      <c r="A16" s="601"/>
      <c r="B16" s="687"/>
      <c r="C16" s="252" t="s">
        <v>369</v>
      </c>
      <c r="D16" s="680"/>
      <c r="E16" s="682"/>
      <c r="F16" s="689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</row>
    <row r="17" spans="1:256" x14ac:dyDescent="0.25">
      <c r="A17" s="601"/>
      <c r="B17" s="687"/>
      <c r="C17" s="251" t="s">
        <v>371</v>
      </c>
      <c r="D17" s="681"/>
      <c r="E17" s="683"/>
      <c r="F17" s="686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</row>
    <row r="18" spans="1:256" x14ac:dyDescent="0.25">
      <c r="A18" s="206"/>
      <c r="B18" s="107" t="s">
        <v>266</v>
      </c>
      <c r="C18" s="247"/>
      <c r="D18" s="207" t="s">
        <v>337</v>
      </c>
      <c r="E18" s="207"/>
      <c r="F18" s="20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</row>
    <row r="19" spans="1:256" x14ac:dyDescent="0.25">
      <c r="A19" s="196">
        <v>3</v>
      </c>
      <c r="B19" s="224" t="s">
        <v>261</v>
      </c>
      <c r="C19" s="248" t="s">
        <v>333</v>
      </c>
      <c r="D19" s="215">
        <v>22</v>
      </c>
      <c r="E19" s="215">
        <v>176</v>
      </c>
      <c r="F19" s="69">
        <f>+ROUND((230/21)/8*E19,2)</f>
        <v>240.95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</row>
    <row r="20" spans="1:256" x14ac:dyDescent="0.25">
      <c r="A20" s="601">
        <v>4</v>
      </c>
      <c r="B20" s="687" t="s">
        <v>261</v>
      </c>
      <c r="C20" s="51" t="s">
        <v>372</v>
      </c>
      <c r="D20" s="688">
        <v>16</v>
      </c>
      <c r="E20" s="684">
        <v>128</v>
      </c>
      <c r="F20" s="685">
        <f>+ROUND((230/21)/8*E20,2)</f>
        <v>175.24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</row>
    <row r="21" spans="1:256" x14ac:dyDescent="0.25">
      <c r="A21" s="601"/>
      <c r="B21" s="687"/>
      <c r="C21" s="251" t="s">
        <v>373</v>
      </c>
      <c r="D21" s="681"/>
      <c r="E21" s="683"/>
      <c r="F21" s="686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</row>
    <row r="22" spans="1:256" x14ac:dyDescent="0.25">
      <c r="A22" s="206"/>
      <c r="B22" s="107" t="s">
        <v>100</v>
      </c>
      <c r="C22" s="247"/>
      <c r="D22" s="207" t="s">
        <v>337</v>
      </c>
      <c r="E22" s="207"/>
      <c r="F22" s="20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</row>
    <row r="23" spans="1:256" ht="30" x14ac:dyDescent="0.25">
      <c r="A23" s="601">
        <v>5</v>
      </c>
      <c r="B23" s="687" t="s">
        <v>261</v>
      </c>
      <c r="C23" s="248" t="s">
        <v>374</v>
      </c>
      <c r="D23" s="684">
        <v>24</v>
      </c>
      <c r="E23" s="684">
        <v>192</v>
      </c>
      <c r="F23" s="685">
        <f>+ROUND((230/21)/8*E23,2)</f>
        <v>262.86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</row>
    <row r="24" spans="1:256" x14ac:dyDescent="0.25">
      <c r="A24" s="601"/>
      <c r="B24" s="687"/>
      <c r="C24" s="253" t="s">
        <v>375</v>
      </c>
      <c r="D24" s="682"/>
      <c r="E24" s="682"/>
      <c r="F24" s="689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</row>
    <row r="25" spans="1:256" ht="15.75" thickBot="1" x14ac:dyDescent="0.3">
      <c r="A25" s="601"/>
      <c r="B25" s="687"/>
      <c r="C25" s="253" t="s">
        <v>376</v>
      </c>
      <c r="D25" s="690"/>
      <c r="E25" s="690"/>
      <c r="F25" s="691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  <c r="IV25" s="88"/>
    </row>
    <row r="26" spans="1:256" s="88" customFormat="1" ht="27.75" customHeight="1" thickBot="1" x14ac:dyDescent="0.3">
      <c r="A26" s="249"/>
      <c r="B26" s="250"/>
      <c r="C26" s="104" t="s">
        <v>170</v>
      </c>
      <c r="D26" s="203">
        <f>SUM(D11:D23)</f>
        <v>100</v>
      </c>
      <c r="E26" s="203">
        <f>SUM(E11:E23)</f>
        <v>800</v>
      </c>
      <c r="F26" s="172">
        <f>SUM(F11:F23)</f>
        <v>1095.24</v>
      </c>
    </row>
  </sheetData>
  <mergeCells count="29">
    <mergeCell ref="A1:F1"/>
    <mergeCell ref="A3:F3"/>
    <mergeCell ref="F8:F10"/>
    <mergeCell ref="A8:A10"/>
    <mergeCell ref="B8:B10"/>
    <mergeCell ref="C8:C10"/>
    <mergeCell ref="D8:E9"/>
    <mergeCell ref="A6:F6"/>
    <mergeCell ref="A4:F4"/>
    <mergeCell ref="D23:D25"/>
    <mergeCell ref="E23:E25"/>
    <mergeCell ref="F23:F25"/>
    <mergeCell ref="B23:B25"/>
    <mergeCell ref="A23:A25"/>
    <mergeCell ref="D12:D13"/>
    <mergeCell ref="E12:E13"/>
    <mergeCell ref="E20:E21"/>
    <mergeCell ref="A15:A17"/>
    <mergeCell ref="F20:F21"/>
    <mergeCell ref="A20:A21"/>
    <mergeCell ref="B20:B21"/>
    <mergeCell ref="D20:D21"/>
    <mergeCell ref="D15:D17"/>
    <mergeCell ref="E15:E17"/>
    <mergeCell ref="F12:F13"/>
    <mergeCell ref="B15:B17"/>
    <mergeCell ref="B12:B13"/>
    <mergeCell ref="A12:A13"/>
    <mergeCell ref="F15:F17"/>
  </mergeCells>
  <phoneticPr fontId="4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"/>
  <sheetViews>
    <sheetView zoomScaleNormal="100" workbookViewId="0">
      <selection activeCell="C12" sqref="C12"/>
    </sheetView>
  </sheetViews>
  <sheetFormatPr defaultRowHeight="15" x14ac:dyDescent="0.25"/>
  <cols>
    <col min="1" max="1" width="6.140625" style="61" customWidth="1"/>
    <col min="2" max="2" width="16.28515625" style="61" customWidth="1"/>
    <col min="3" max="3" width="58.85546875" style="61" customWidth="1"/>
    <col min="4" max="4" width="15.28515625" style="61" customWidth="1"/>
    <col min="5" max="5" width="16.7109375" style="61" customWidth="1"/>
    <col min="6" max="6" width="19.140625" style="61" customWidth="1"/>
    <col min="7" max="7" width="9.28515625" style="61" customWidth="1"/>
    <col min="8" max="16384" width="9.140625" style="61"/>
  </cols>
  <sheetData>
    <row r="1" spans="1:7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7" s="58" customFormat="1" x14ac:dyDescent="0.25">
      <c r="A4" s="579" t="s">
        <v>316</v>
      </c>
      <c r="B4" s="579"/>
      <c r="C4" s="579"/>
      <c r="D4" s="579"/>
      <c r="E4" s="579"/>
      <c r="F4" s="579"/>
    </row>
    <row r="5" spans="1:7" s="58" customFormat="1" x14ac:dyDescent="0.25">
      <c r="A5" s="110"/>
      <c r="B5" s="110"/>
      <c r="C5" s="110"/>
      <c r="D5" s="110"/>
      <c r="E5" s="110"/>
      <c r="F5" s="110"/>
    </row>
    <row r="6" spans="1:7" s="56" customFormat="1" x14ac:dyDescent="0.25">
      <c r="A6" s="580" t="s">
        <v>190</v>
      </c>
      <c r="B6" s="580"/>
      <c r="C6" s="580"/>
      <c r="D6" s="580"/>
      <c r="E6" s="580"/>
      <c r="F6" s="580"/>
    </row>
    <row r="7" spans="1:7" s="56" customFormat="1" ht="15.75" thickBot="1" x14ac:dyDescent="0.3"/>
    <row r="8" spans="1:7" s="56" customFormat="1" ht="15" customHeight="1" x14ac:dyDescent="0.25">
      <c r="A8" s="596" t="s">
        <v>133</v>
      </c>
      <c r="B8" s="598" t="s">
        <v>134</v>
      </c>
      <c r="C8" s="598" t="s">
        <v>135</v>
      </c>
      <c r="D8" s="598" t="s">
        <v>136</v>
      </c>
      <c r="E8" s="598"/>
      <c r="F8" s="594" t="s">
        <v>303</v>
      </c>
      <c r="G8" s="58"/>
    </row>
    <row r="9" spans="1:7" s="56" customFormat="1" x14ac:dyDescent="0.25">
      <c r="A9" s="597"/>
      <c r="B9" s="599"/>
      <c r="C9" s="599"/>
      <c r="D9" s="599"/>
      <c r="E9" s="599"/>
      <c r="F9" s="595"/>
      <c r="G9" s="58"/>
    </row>
    <row r="10" spans="1:7" s="56" customFormat="1" ht="100.5" customHeight="1" x14ac:dyDescent="0.25">
      <c r="A10" s="597"/>
      <c r="B10" s="599"/>
      <c r="C10" s="599"/>
      <c r="D10" s="64" t="s">
        <v>44</v>
      </c>
      <c r="E10" s="64" t="s">
        <v>45</v>
      </c>
      <c r="F10" s="595"/>
      <c r="G10" s="58"/>
    </row>
    <row r="11" spans="1:7" s="56" customFormat="1" x14ac:dyDescent="0.25">
      <c r="A11" s="116"/>
      <c r="B11" s="107" t="s">
        <v>46</v>
      </c>
      <c r="C11" s="107"/>
      <c r="D11" s="117"/>
      <c r="E11" s="118"/>
      <c r="F11" s="119"/>
      <c r="G11" s="58"/>
    </row>
    <row r="12" spans="1:7" s="56" customFormat="1" ht="47.25" customHeight="1" x14ac:dyDescent="0.25">
      <c r="A12" s="188">
        <v>1</v>
      </c>
      <c r="B12" s="60" t="s">
        <v>261</v>
      </c>
      <c r="C12" s="46" t="s">
        <v>13</v>
      </c>
      <c r="D12" s="47">
        <f>ROUND(+E12/8,0)</f>
        <v>14</v>
      </c>
      <c r="E12" s="48">
        <v>112</v>
      </c>
      <c r="F12" s="49">
        <f>+ROUND((230/21)*D12,2)</f>
        <v>153.33000000000001</v>
      </c>
    </row>
    <row r="13" spans="1:7" s="56" customFormat="1" x14ac:dyDescent="0.25">
      <c r="A13" s="116"/>
      <c r="B13" s="107" t="s">
        <v>14</v>
      </c>
      <c r="C13" s="107"/>
      <c r="D13" s="117"/>
      <c r="E13" s="118"/>
      <c r="F13" s="119"/>
      <c r="G13" s="58"/>
    </row>
    <row r="14" spans="1:7" s="56" customFormat="1" ht="37.5" customHeight="1" x14ac:dyDescent="0.25">
      <c r="A14" s="188">
        <v>2</v>
      </c>
      <c r="B14" s="60" t="s">
        <v>261</v>
      </c>
      <c r="C14" s="46" t="s">
        <v>15</v>
      </c>
      <c r="D14" s="47">
        <f>ROUND(+E14/8,0)</f>
        <v>13</v>
      </c>
      <c r="E14" s="48">
        <v>100</v>
      </c>
      <c r="F14" s="49">
        <f>+ROUND((230/21)*D14,2)</f>
        <v>142.38</v>
      </c>
      <c r="G14" s="58"/>
    </row>
    <row r="15" spans="1:7" s="56" customFormat="1" x14ac:dyDescent="0.25">
      <c r="A15" s="116"/>
      <c r="B15" s="107" t="s">
        <v>86</v>
      </c>
      <c r="C15" s="107"/>
      <c r="D15" s="117"/>
      <c r="E15" s="118"/>
      <c r="F15" s="119"/>
      <c r="G15" s="58"/>
    </row>
    <row r="16" spans="1:7" s="56" customFormat="1" ht="37.5" customHeight="1" x14ac:dyDescent="0.25">
      <c r="A16" s="188">
        <v>3</v>
      </c>
      <c r="B16" s="60" t="s">
        <v>261</v>
      </c>
      <c r="C16" s="46" t="s">
        <v>87</v>
      </c>
      <c r="D16" s="47">
        <f>ROUND(+E16/8,0)</f>
        <v>12</v>
      </c>
      <c r="E16" s="48">
        <v>92</v>
      </c>
      <c r="F16" s="49">
        <f>+ROUND((230/21)*D16,2)</f>
        <v>131.43</v>
      </c>
      <c r="G16" s="58"/>
    </row>
    <row r="17" spans="1:7" s="56" customFormat="1" x14ac:dyDescent="0.25">
      <c r="A17" s="116"/>
      <c r="B17" s="107" t="s">
        <v>114</v>
      </c>
      <c r="C17" s="107"/>
      <c r="D17" s="117"/>
      <c r="E17" s="118"/>
      <c r="F17" s="119"/>
      <c r="G17" s="58"/>
    </row>
    <row r="18" spans="1:7" s="56" customFormat="1" ht="37.5" customHeight="1" thickBot="1" x14ac:dyDescent="0.3">
      <c r="A18" s="50">
        <v>4</v>
      </c>
      <c r="B18" s="77" t="s">
        <v>261</v>
      </c>
      <c r="C18" s="51" t="s">
        <v>200</v>
      </c>
      <c r="D18" s="47">
        <f>ROUND(+E18/8,0)</f>
        <v>12</v>
      </c>
      <c r="E18" s="53">
        <v>98</v>
      </c>
      <c r="F18" s="49">
        <f>+ROUND((230/21)*D18,2)</f>
        <v>131.43</v>
      </c>
      <c r="G18" s="58"/>
    </row>
    <row r="19" spans="1:7" s="56" customFormat="1" ht="37.5" customHeight="1" thickBot="1" x14ac:dyDescent="0.3">
      <c r="A19" s="113"/>
      <c r="B19" s="114"/>
      <c r="C19" s="99" t="s">
        <v>170</v>
      </c>
      <c r="D19" s="100">
        <f>SUM(D12:D18)</f>
        <v>51</v>
      </c>
      <c r="E19" s="101">
        <f>SUM(E12:E18)</f>
        <v>402</v>
      </c>
      <c r="F19" s="115">
        <f>SUM(F12:F18)</f>
        <v>558.57000000000005</v>
      </c>
      <c r="G19" s="58"/>
    </row>
  </sheetData>
  <mergeCells count="9">
    <mergeCell ref="A4:F4"/>
    <mergeCell ref="A6:F6"/>
    <mergeCell ref="A1:F1"/>
    <mergeCell ref="A3:F3"/>
    <mergeCell ref="F8:F10"/>
    <mergeCell ref="A8:A10"/>
    <mergeCell ref="B8:B10"/>
    <mergeCell ref="C8:C10"/>
    <mergeCell ref="D8:E9"/>
  </mergeCells>
  <phoneticPr fontId="4" type="noConversion"/>
  <pageMargins left="0.7" right="0.15" top="0.22" bottom="0.17" header="0.14000000000000001" footer="0.14000000000000001"/>
  <pageSetup paperSize="9" scale="6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P35"/>
  <sheetViews>
    <sheetView view="pageBreakPreview" topLeftCell="B1" zoomScale="95" zoomScaleNormal="98" zoomScaleSheetLayoutView="95" workbookViewId="0">
      <selection activeCell="H10" sqref="H10"/>
    </sheetView>
  </sheetViews>
  <sheetFormatPr defaultRowHeight="15" x14ac:dyDescent="0.25"/>
  <cols>
    <col min="1" max="1" width="10" style="56" customWidth="1"/>
    <col min="2" max="2" width="18.85546875" style="56" customWidth="1"/>
    <col min="3" max="3" width="56.42578125" style="56" customWidth="1"/>
    <col min="4" max="4" width="12.140625" style="62" customWidth="1"/>
    <col min="5" max="5" width="11.7109375" style="62" customWidth="1"/>
    <col min="6" max="6" width="18.85546875" style="56" customWidth="1"/>
    <col min="7" max="16384" width="9.140625" style="56"/>
  </cols>
  <sheetData>
    <row r="1" spans="1:250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250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250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250" s="58" customFormat="1" x14ac:dyDescent="0.25">
      <c r="A4" s="579" t="s">
        <v>316</v>
      </c>
      <c r="B4" s="579"/>
      <c r="C4" s="579"/>
      <c r="D4" s="579"/>
      <c r="E4" s="579"/>
      <c r="F4" s="579"/>
    </row>
    <row r="6" spans="1:250" ht="21" customHeight="1" x14ac:dyDescent="0.25">
      <c r="A6" s="580" t="s">
        <v>279</v>
      </c>
      <c r="B6" s="580"/>
      <c r="C6" s="580"/>
      <c r="D6" s="580"/>
      <c r="E6" s="580"/>
      <c r="F6" s="580"/>
    </row>
    <row r="7" spans="1:250" ht="15.75" thickBot="1" x14ac:dyDescent="0.3"/>
    <row r="8" spans="1:250" s="88" customFormat="1" ht="15" customHeight="1" x14ac:dyDescent="0.25">
      <c r="A8" s="692" t="s">
        <v>133</v>
      </c>
      <c r="B8" s="695" t="s">
        <v>134</v>
      </c>
      <c r="C8" s="698" t="s">
        <v>135</v>
      </c>
      <c r="D8" s="701" t="s">
        <v>136</v>
      </c>
      <c r="E8" s="702"/>
      <c r="F8" s="667" t="s">
        <v>440</v>
      </c>
    </row>
    <row r="9" spans="1:250" s="88" customFormat="1" x14ac:dyDescent="0.25">
      <c r="A9" s="693"/>
      <c r="B9" s="696"/>
      <c r="C9" s="699"/>
      <c r="D9" s="703"/>
      <c r="E9" s="704"/>
      <c r="F9" s="668"/>
    </row>
    <row r="10" spans="1:250" s="88" customFormat="1" ht="105.75" customHeight="1" thickBot="1" x14ac:dyDescent="0.3">
      <c r="A10" s="694"/>
      <c r="B10" s="697"/>
      <c r="C10" s="700"/>
      <c r="D10" s="509" t="s">
        <v>44</v>
      </c>
      <c r="E10" s="510" t="s">
        <v>45</v>
      </c>
      <c r="F10" s="705"/>
    </row>
    <row r="11" spans="1:250" x14ac:dyDescent="0.25">
      <c r="A11" s="511">
        <v>1</v>
      </c>
      <c r="B11" s="512" t="s">
        <v>261</v>
      </c>
      <c r="C11" s="513" t="s">
        <v>154</v>
      </c>
      <c r="D11" s="514">
        <f>ROUND(+E11/8,0)</f>
        <v>20</v>
      </c>
      <c r="E11" s="515">
        <v>160</v>
      </c>
      <c r="F11" s="516">
        <f>+ROUND((230/21)*D11,2)</f>
        <v>219.05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</row>
    <row r="12" spans="1:250" x14ac:dyDescent="0.25">
      <c r="A12" s="517"/>
      <c r="B12" s="518"/>
      <c r="C12" s="519" t="s">
        <v>155</v>
      </c>
      <c r="D12" s="520">
        <f>SUM(D13:D19)</f>
        <v>24</v>
      </c>
      <c r="E12" s="521">
        <f>SUM(E13:E19)</f>
        <v>192</v>
      </c>
      <c r="F12" s="522">
        <f>SUM(F13:F19)</f>
        <v>262.85000000000002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</row>
    <row r="13" spans="1:250" x14ac:dyDescent="0.25">
      <c r="A13" s="523">
        <v>2</v>
      </c>
      <c r="B13" s="524" t="s">
        <v>261</v>
      </c>
      <c r="C13" s="525" t="s">
        <v>503</v>
      </c>
      <c r="D13" s="526">
        <f t="shared" ref="D13:D19" si="0">ROUND(+E13/8,0)</f>
        <v>5</v>
      </c>
      <c r="E13" s="500">
        <v>40</v>
      </c>
      <c r="F13" s="452">
        <f>+ROUND((230/21)*D13,2)</f>
        <v>54.76</v>
      </c>
    </row>
    <row r="14" spans="1:250" x14ac:dyDescent="0.25">
      <c r="A14" s="523">
        <v>3</v>
      </c>
      <c r="B14" s="524" t="s">
        <v>261</v>
      </c>
      <c r="C14" s="525" t="s">
        <v>504</v>
      </c>
      <c r="D14" s="526">
        <f t="shared" si="0"/>
        <v>4</v>
      </c>
      <c r="E14" s="500">
        <v>32</v>
      </c>
      <c r="F14" s="452">
        <f t="shared" ref="F14:F19" si="1">+ROUND((230/21)*D14,2)</f>
        <v>43.81</v>
      </c>
    </row>
    <row r="15" spans="1:250" x14ac:dyDescent="0.25">
      <c r="A15" s="523">
        <v>4</v>
      </c>
      <c r="B15" s="524" t="s">
        <v>261</v>
      </c>
      <c r="C15" s="525" t="s">
        <v>505</v>
      </c>
      <c r="D15" s="526">
        <f t="shared" si="0"/>
        <v>4</v>
      </c>
      <c r="E15" s="500">
        <v>32</v>
      </c>
      <c r="F15" s="452">
        <f t="shared" si="1"/>
        <v>43.81</v>
      </c>
    </row>
    <row r="16" spans="1:250" x14ac:dyDescent="0.25">
      <c r="A16" s="527">
        <v>5</v>
      </c>
      <c r="B16" s="524" t="s">
        <v>261</v>
      </c>
      <c r="C16" s="525" t="s">
        <v>506</v>
      </c>
      <c r="D16" s="526">
        <f t="shared" si="0"/>
        <v>4</v>
      </c>
      <c r="E16" s="500">
        <v>32</v>
      </c>
      <c r="F16" s="452">
        <f t="shared" si="1"/>
        <v>43.81</v>
      </c>
    </row>
    <row r="17" spans="1:250" x14ac:dyDescent="0.25">
      <c r="A17" s="527">
        <v>6</v>
      </c>
      <c r="B17" s="524" t="s">
        <v>261</v>
      </c>
      <c r="C17" s="525" t="s">
        <v>507</v>
      </c>
      <c r="D17" s="526">
        <f t="shared" si="0"/>
        <v>3</v>
      </c>
      <c r="E17" s="500">
        <v>24</v>
      </c>
      <c r="F17" s="452">
        <f t="shared" si="1"/>
        <v>32.86</v>
      </c>
    </row>
    <row r="18" spans="1:250" x14ac:dyDescent="0.25">
      <c r="A18" s="527">
        <v>7</v>
      </c>
      <c r="B18" s="524" t="s">
        <v>261</v>
      </c>
      <c r="C18" s="525" t="s">
        <v>508</v>
      </c>
      <c r="D18" s="526">
        <f t="shared" si="0"/>
        <v>2</v>
      </c>
      <c r="E18" s="500">
        <v>16</v>
      </c>
      <c r="F18" s="452">
        <f t="shared" si="1"/>
        <v>21.9</v>
      </c>
    </row>
    <row r="19" spans="1:250" x14ac:dyDescent="0.25">
      <c r="A19" s="527">
        <v>8</v>
      </c>
      <c r="B19" s="524" t="s">
        <v>261</v>
      </c>
      <c r="C19" s="525" t="s">
        <v>509</v>
      </c>
      <c r="D19" s="526">
        <f t="shared" si="0"/>
        <v>2</v>
      </c>
      <c r="E19" s="500">
        <v>16</v>
      </c>
      <c r="F19" s="452">
        <f t="shared" si="1"/>
        <v>21.9</v>
      </c>
    </row>
    <row r="20" spans="1:250" x14ac:dyDescent="0.25">
      <c r="A20" s="528">
        <v>9</v>
      </c>
      <c r="B20" s="518" t="s">
        <v>261</v>
      </c>
      <c r="C20" s="519" t="s">
        <v>158</v>
      </c>
      <c r="D20" s="520">
        <f>ROUND(+E20/8,0)</f>
        <v>25</v>
      </c>
      <c r="E20" s="521">
        <v>200</v>
      </c>
      <c r="F20" s="522">
        <f>+ROUND((230/21)*D20,2)</f>
        <v>273.81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</row>
    <row r="21" spans="1:250" ht="30" x14ac:dyDescent="0.25">
      <c r="A21" s="528"/>
      <c r="B21" s="529"/>
      <c r="C21" s="519" t="s">
        <v>159</v>
      </c>
      <c r="D21" s="520">
        <f>SUM(D22:D24)</f>
        <v>20</v>
      </c>
      <c r="E21" s="521">
        <f>SUM(E22:E24)</f>
        <v>160</v>
      </c>
      <c r="F21" s="522">
        <f>SUM(F22:F24)</f>
        <v>219.04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</row>
    <row r="22" spans="1:250" x14ac:dyDescent="0.25">
      <c r="A22" s="527">
        <v>10</v>
      </c>
      <c r="B22" s="524" t="s">
        <v>261</v>
      </c>
      <c r="C22" s="525" t="s">
        <v>510</v>
      </c>
      <c r="D22" s="526">
        <f t="shared" ref="D22:D30" si="2">ROUND(+E22/8,0)</f>
        <v>10</v>
      </c>
      <c r="E22" s="500">
        <v>80</v>
      </c>
      <c r="F22" s="452">
        <f t="shared" ref="F22:F34" si="3">+ROUND((230/21)*D22,2)</f>
        <v>109.52</v>
      </c>
    </row>
    <row r="23" spans="1:250" x14ac:dyDescent="0.25">
      <c r="A23" s="527">
        <v>11</v>
      </c>
      <c r="B23" s="524" t="s">
        <v>261</v>
      </c>
      <c r="C23" s="525" t="s">
        <v>511</v>
      </c>
      <c r="D23" s="526">
        <f t="shared" si="2"/>
        <v>5</v>
      </c>
      <c r="E23" s="500">
        <v>40</v>
      </c>
      <c r="F23" s="452">
        <f t="shared" si="3"/>
        <v>54.76</v>
      </c>
    </row>
    <row r="24" spans="1:250" x14ac:dyDescent="0.25">
      <c r="A24" s="527">
        <v>12</v>
      </c>
      <c r="B24" s="524" t="s">
        <v>261</v>
      </c>
      <c r="C24" s="525" t="s">
        <v>512</v>
      </c>
      <c r="D24" s="526">
        <f t="shared" si="2"/>
        <v>5</v>
      </c>
      <c r="E24" s="500">
        <v>40</v>
      </c>
      <c r="F24" s="452">
        <f t="shared" si="3"/>
        <v>54.76</v>
      </c>
    </row>
    <row r="25" spans="1:250" ht="30" x14ac:dyDescent="0.25">
      <c r="A25" s="528">
        <v>13</v>
      </c>
      <c r="B25" s="518" t="s">
        <v>261</v>
      </c>
      <c r="C25" s="519" t="s">
        <v>160</v>
      </c>
      <c r="D25" s="520">
        <f t="shared" si="2"/>
        <v>20</v>
      </c>
      <c r="E25" s="521">
        <v>160</v>
      </c>
      <c r="F25" s="522">
        <f t="shared" si="3"/>
        <v>219.05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</row>
    <row r="26" spans="1:250" x14ac:dyDescent="0.25">
      <c r="A26" s="528">
        <v>14</v>
      </c>
      <c r="B26" s="518" t="s">
        <v>261</v>
      </c>
      <c r="C26" s="519" t="s">
        <v>161</v>
      </c>
      <c r="D26" s="520">
        <f t="shared" si="2"/>
        <v>15</v>
      </c>
      <c r="E26" s="521">
        <v>120</v>
      </c>
      <c r="F26" s="522">
        <f t="shared" si="3"/>
        <v>164.29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</row>
    <row r="27" spans="1:250" x14ac:dyDescent="0.25">
      <c r="A27" s="528">
        <v>15</v>
      </c>
      <c r="B27" s="518" t="s">
        <v>261</v>
      </c>
      <c r="C27" s="519" t="s">
        <v>162</v>
      </c>
      <c r="D27" s="520">
        <f t="shared" si="2"/>
        <v>10</v>
      </c>
      <c r="E27" s="521">
        <v>80</v>
      </c>
      <c r="F27" s="522">
        <f t="shared" si="3"/>
        <v>109.52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</row>
    <row r="28" spans="1:250" x14ac:dyDescent="0.25">
      <c r="A28" s="528">
        <v>16</v>
      </c>
      <c r="B28" s="518" t="s">
        <v>261</v>
      </c>
      <c r="C28" s="519" t="s">
        <v>163</v>
      </c>
      <c r="D28" s="520">
        <f t="shared" si="2"/>
        <v>10</v>
      </c>
      <c r="E28" s="521">
        <v>80</v>
      </c>
      <c r="F28" s="522">
        <f t="shared" si="3"/>
        <v>109.52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</row>
    <row r="29" spans="1:250" x14ac:dyDescent="0.25">
      <c r="A29" s="528">
        <v>17</v>
      </c>
      <c r="B29" s="518" t="s">
        <v>261</v>
      </c>
      <c r="C29" s="519" t="s">
        <v>164</v>
      </c>
      <c r="D29" s="520">
        <f t="shared" si="2"/>
        <v>10</v>
      </c>
      <c r="E29" s="521">
        <v>80</v>
      </c>
      <c r="F29" s="522">
        <f t="shared" si="3"/>
        <v>109.52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</row>
    <row r="30" spans="1:250" x14ac:dyDescent="0.25">
      <c r="A30" s="528">
        <v>18</v>
      </c>
      <c r="B30" s="518" t="s">
        <v>261</v>
      </c>
      <c r="C30" s="519" t="s">
        <v>165</v>
      </c>
      <c r="D30" s="520">
        <f t="shared" si="2"/>
        <v>10</v>
      </c>
      <c r="E30" s="521">
        <v>80</v>
      </c>
      <c r="F30" s="522">
        <f t="shared" si="3"/>
        <v>109.52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</row>
    <row r="31" spans="1:250" x14ac:dyDescent="0.25">
      <c r="A31" s="528"/>
      <c r="B31" s="518"/>
      <c r="C31" s="519" t="s">
        <v>157</v>
      </c>
      <c r="D31" s="520">
        <f>SUM(D32:D33)</f>
        <v>10</v>
      </c>
      <c r="E31" s="521">
        <f>SUM(E32:E33)</f>
        <v>80</v>
      </c>
      <c r="F31" s="522">
        <f>SUM(F32:F33)</f>
        <v>109.52000000000001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</row>
    <row r="32" spans="1:250" x14ac:dyDescent="0.25">
      <c r="A32" s="527">
        <v>19</v>
      </c>
      <c r="B32" s="524" t="s">
        <v>261</v>
      </c>
      <c r="C32" s="525" t="s">
        <v>513</v>
      </c>
      <c r="D32" s="526">
        <f>ROUND(+E32/8,0)</f>
        <v>8</v>
      </c>
      <c r="E32" s="500">
        <v>64</v>
      </c>
      <c r="F32" s="452">
        <f t="shared" si="3"/>
        <v>87.62</v>
      </c>
    </row>
    <row r="33" spans="1:250" ht="30" x14ac:dyDescent="0.25">
      <c r="A33" s="527">
        <v>20</v>
      </c>
      <c r="B33" s="524" t="s">
        <v>261</v>
      </c>
      <c r="C33" s="525" t="s">
        <v>514</v>
      </c>
      <c r="D33" s="526">
        <f>ROUND(+E33/8,0)</f>
        <v>2</v>
      </c>
      <c r="E33" s="500">
        <v>16</v>
      </c>
      <c r="F33" s="452">
        <f t="shared" si="3"/>
        <v>21.9</v>
      </c>
    </row>
    <row r="34" spans="1:250" ht="30.75" thickBot="1" x14ac:dyDescent="0.3">
      <c r="A34" s="530">
        <v>21</v>
      </c>
      <c r="B34" s="531" t="s">
        <v>261</v>
      </c>
      <c r="C34" s="532" t="s">
        <v>156</v>
      </c>
      <c r="D34" s="533">
        <f>ROUND(+E34/8,0)</f>
        <v>5</v>
      </c>
      <c r="E34" s="534">
        <v>40</v>
      </c>
      <c r="F34" s="522">
        <f t="shared" si="3"/>
        <v>54.76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</row>
    <row r="35" spans="1:250" s="88" customFormat="1" ht="27.75" customHeight="1" thickBot="1" x14ac:dyDescent="0.3">
      <c r="A35" s="535"/>
      <c r="B35" s="536"/>
      <c r="C35" s="536" t="s">
        <v>170</v>
      </c>
      <c r="D35" s="537">
        <f>+D11+D12+D20+D21+D25+D26+D27+D28+D29+D30+D31+D34</f>
        <v>179</v>
      </c>
      <c r="E35" s="537">
        <f>+E11+E12+E20+E21+E25+E26+E27+E28+E29+E30+E31+E34</f>
        <v>1432</v>
      </c>
      <c r="F35" s="538">
        <f>+F11+F12+F20+F21+F25+F26+F27+F28+F29+F30+F31+F34</f>
        <v>1960.4499999999998</v>
      </c>
    </row>
  </sheetData>
  <mergeCells count="9">
    <mergeCell ref="A6:F6"/>
    <mergeCell ref="A1:F1"/>
    <mergeCell ref="A3:F3"/>
    <mergeCell ref="A4:F4"/>
    <mergeCell ref="A8:A10"/>
    <mergeCell ref="B8:B10"/>
    <mergeCell ref="C8:C10"/>
    <mergeCell ref="D8:E9"/>
    <mergeCell ref="F8:F10"/>
  </mergeCells>
  <phoneticPr fontId="4" type="noConversion"/>
  <pageMargins left="0.7" right="0.7" top="0.75" bottom="0.75" header="0.3" footer="0.3"/>
  <pageSetup paperSize="9" scale="6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"/>
  <sheetViews>
    <sheetView topLeftCell="A7" workbookViewId="0">
      <selection activeCell="A3" sqref="A3:F3"/>
    </sheetView>
  </sheetViews>
  <sheetFormatPr defaultRowHeight="15" x14ac:dyDescent="0.25"/>
  <cols>
    <col min="1" max="1" width="10" style="56" customWidth="1"/>
    <col min="2" max="2" width="18.85546875" style="56" customWidth="1"/>
    <col min="3" max="3" width="63" style="56" customWidth="1"/>
    <col min="4" max="4" width="12.140625" style="62" customWidth="1"/>
    <col min="5" max="5" width="11.7109375" style="62" customWidth="1"/>
    <col min="6" max="6" width="17.140625" style="56" customWidth="1"/>
    <col min="7" max="9" width="9.140625" style="56"/>
    <col min="10" max="10" width="9.5703125" style="56" bestFit="1" customWidth="1"/>
    <col min="11" max="16384" width="9.140625" style="56"/>
  </cols>
  <sheetData>
    <row r="1" spans="1:256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256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256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256" s="58" customFormat="1" x14ac:dyDescent="0.25">
      <c r="A4" s="579" t="s">
        <v>316</v>
      </c>
      <c r="B4" s="579"/>
      <c r="C4" s="579"/>
      <c r="D4" s="579"/>
      <c r="E4" s="579"/>
      <c r="F4" s="579"/>
    </row>
    <row r="6" spans="1:256" ht="21" customHeight="1" x14ac:dyDescent="0.25">
      <c r="A6" s="580" t="s">
        <v>279</v>
      </c>
      <c r="B6" s="580"/>
      <c r="C6" s="580"/>
      <c r="D6" s="580"/>
      <c r="E6" s="580"/>
      <c r="F6" s="580"/>
    </row>
    <row r="7" spans="1:256" ht="15.75" thickBot="1" x14ac:dyDescent="0.3">
      <c r="F7" s="26" t="s">
        <v>189</v>
      </c>
    </row>
    <row r="8" spans="1:256" s="88" customForma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9" t="s">
        <v>348</v>
      </c>
      <c r="G8" s="89"/>
    </row>
    <row r="9" spans="1:256" s="88" customFormat="1" x14ac:dyDescent="0.25">
      <c r="A9" s="601"/>
      <c r="B9" s="603"/>
      <c r="C9" s="603"/>
      <c r="D9" s="603"/>
      <c r="E9" s="603"/>
      <c r="F9" s="610"/>
      <c r="G9" s="89"/>
    </row>
    <row r="10" spans="1:256" s="88" customFormat="1" ht="105.75" customHeight="1" x14ac:dyDescent="0.25">
      <c r="A10" s="601"/>
      <c r="B10" s="603"/>
      <c r="C10" s="603"/>
      <c r="D10" s="189" t="s">
        <v>44</v>
      </c>
      <c r="E10" s="189" t="s">
        <v>45</v>
      </c>
      <c r="F10" s="610"/>
      <c r="G10" s="89"/>
    </row>
    <row r="11" spans="1:256" x14ac:dyDescent="0.25">
      <c r="A11" s="206">
        <v>1</v>
      </c>
      <c r="B11" s="205" t="s">
        <v>261</v>
      </c>
      <c r="C11" s="187" t="s">
        <v>154</v>
      </c>
      <c r="D11" s="207">
        <f>ROUND(+E11/8,0)</f>
        <v>20</v>
      </c>
      <c r="E11" s="207">
        <v>160</v>
      </c>
      <c r="F11" s="208">
        <f t="shared" ref="F11:F20" si="0">+ROUND((847.53/21)*D11,2)</f>
        <v>807.17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</row>
    <row r="12" spans="1:256" x14ac:dyDescent="0.25">
      <c r="A12" s="206"/>
      <c r="B12" s="183"/>
      <c r="C12" s="187" t="s">
        <v>155</v>
      </c>
      <c r="D12" s="207">
        <f>SUM(D13:D19)</f>
        <v>24</v>
      </c>
      <c r="E12" s="207">
        <f>SUM(E13:E19)</f>
        <v>192</v>
      </c>
      <c r="F12" s="208">
        <f>SUM(F13:F19)</f>
        <v>968.60000000000025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256" x14ac:dyDescent="0.25">
      <c r="A13" s="63">
        <v>2</v>
      </c>
      <c r="B13" s="66" t="s">
        <v>261</v>
      </c>
      <c r="C13" s="66" t="s">
        <v>140</v>
      </c>
      <c r="D13" s="68">
        <f t="shared" ref="D13:D19" si="1">ROUND(+E13/8,0)</f>
        <v>5</v>
      </c>
      <c r="E13" s="68">
        <v>40</v>
      </c>
      <c r="F13" s="69">
        <f t="shared" si="0"/>
        <v>201.79</v>
      </c>
    </row>
    <row r="14" spans="1:256" x14ac:dyDescent="0.25">
      <c r="A14" s="63">
        <v>3</v>
      </c>
      <c r="B14" s="66" t="s">
        <v>261</v>
      </c>
      <c r="C14" s="66" t="s">
        <v>141</v>
      </c>
      <c r="D14" s="68">
        <f t="shared" si="1"/>
        <v>4</v>
      </c>
      <c r="E14" s="68">
        <v>32</v>
      </c>
      <c r="F14" s="69">
        <f t="shared" si="0"/>
        <v>161.43</v>
      </c>
    </row>
    <row r="15" spans="1:256" x14ac:dyDescent="0.25">
      <c r="A15" s="63">
        <v>4</v>
      </c>
      <c r="B15" s="66" t="s">
        <v>261</v>
      </c>
      <c r="C15" s="66" t="s">
        <v>142</v>
      </c>
      <c r="D15" s="68">
        <f t="shared" si="1"/>
        <v>4</v>
      </c>
      <c r="E15" s="68">
        <v>32</v>
      </c>
      <c r="F15" s="69">
        <f t="shared" si="0"/>
        <v>161.43</v>
      </c>
    </row>
    <row r="16" spans="1:256" x14ac:dyDescent="0.25">
      <c r="A16" s="70">
        <v>5</v>
      </c>
      <c r="B16" s="66" t="s">
        <v>261</v>
      </c>
      <c r="C16" s="66" t="s">
        <v>143</v>
      </c>
      <c r="D16" s="68">
        <f t="shared" si="1"/>
        <v>4</v>
      </c>
      <c r="E16" s="68">
        <v>32</v>
      </c>
      <c r="F16" s="69">
        <f t="shared" si="0"/>
        <v>161.43</v>
      </c>
    </row>
    <row r="17" spans="1:256" x14ac:dyDescent="0.25">
      <c r="A17" s="70">
        <v>6</v>
      </c>
      <c r="B17" s="66" t="s">
        <v>261</v>
      </c>
      <c r="C17" s="66" t="s">
        <v>144</v>
      </c>
      <c r="D17" s="68">
        <f t="shared" si="1"/>
        <v>3</v>
      </c>
      <c r="E17" s="68">
        <v>24</v>
      </c>
      <c r="F17" s="69">
        <f t="shared" si="0"/>
        <v>121.08</v>
      </c>
    </row>
    <row r="18" spans="1:256" x14ac:dyDescent="0.25">
      <c r="A18" s="70">
        <v>7</v>
      </c>
      <c r="B18" s="66" t="s">
        <v>261</v>
      </c>
      <c r="C18" s="66" t="s">
        <v>145</v>
      </c>
      <c r="D18" s="68">
        <f t="shared" si="1"/>
        <v>2</v>
      </c>
      <c r="E18" s="68">
        <v>16</v>
      </c>
      <c r="F18" s="69">
        <f t="shared" si="0"/>
        <v>80.72</v>
      </c>
    </row>
    <row r="19" spans="1:256" x14ac:dyDescent="0.25">
      <c r="A19" s="70">
        <v>8</v>
      </c>
      <c r="B19" s="66" t="s">
        <v>261</v>
      </c>
      <c r="C19" s="66" t="s">
        <v>146</v>
      </c>
      <c r="D19" s="68">
        <f t="shared" si="1"/>
        <v>2</v>
      </c>
      <c r="E19" s="68">
        <v>16</v>
      </c>
      <c r="F19" s="69">
        <f t="shared" si="0"/>
        <v>80.72</v>
      </c>
    </row>
    <row r="20" spans="1:256" x14ac:dyDescent="0.25">
      <c r="A20" s="206">
        <v>9</v>
      </c>
      <c r="B20" s="205" t="s">
        <v>261</v>
      </c>
      <c r="C20" s="187" t="s">
        <v>158</v>
      </c>
      <c r="D20" s="207">
        <f>ROUND(+E20/8,0)</f>
        <v>25</v>
      </c>
      <c r="E20" s="207">
        <v>200</v>
      </c>
      <c r="F20" s="208">
        <f t="shared" si="0"/>
        <v>1008.96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</row>
    <row r="21" spans="1:256" x14ac:dyDescent="0.25">
      <c r="A21" s="206"/>
      <c r="B21" s="183"/>
      <c r="C21" s="187" t="s">
        <v>159</v>
      </c>
      <c r="D21" s="207">
        <f>SUM(D22:D24)</f>
        <v>20</v>
      </c>
      <c r="E21" s="207">
        <f>SUM(E22:E24)</f>
        <v>160</v>
      </c>
      <c r="F21" s="208">
        <f>SUM(F22:F24)</f>
        <v>807.17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</row>
    <row r="22" spans="1:256" x14ac:dyDescent="0.25">
      <c r="A22" s="70">
        <v>10</v>
      </c>
      <c r="B22" s="66" t="s">
        <v>261</v>
      </c>
      <c r="C22" s="66" t="s">
        <v>147</v>
      </c>
      <c r="D22" s="68">
        <f t="shared" ref="D22:D30" si="2">ROUND(+E22/8,0)</f>
        <v>10</v>
      </c>
      <c r="E22" s="68">
        <v>80</v>
      </c>
      <c r="F22" s="69">
        <f t="shared" ref="F22:F30" si="3">+ROUND((847.53/21)*D22,2)</f>
        <v>403.59</v>
      </c>
    </row>
    <row r="23" spans="1:256" x14ac:dyDescent="0.25">
      <c r="A23" s="70">
        <v>11</v>
      </c>
      <c r="B23" s="66" t="s">
        <v>261</v>
      </c>
      <c r="C23" s="66" t="s">
        <v>148</v>
      </c>
      <c r="D23" s="68">
        <f t="shared" si="2"/>
        <v>5</v>
      </c>
      <c r="E23" s="68">
        <v>40</v>
      </c>
      <c r="F23" s="69">
        <f t="shared" si="3"/>
        <v>201.79</v>
      </c>
    </row>
    <row r="24" spans="1:256" x14ac:dyDescent="0.25">
      <c r="A24" s="70">
        <v>12</v>
      </c>
      <c r="B24" s="66" t="s">
        <v>261</v>
      </c>
      <c r="C24" s="66" t="s">
        <v>149</v>
      </c>
      <c r="D24" s="68">
        <f t="shared" si="2"/>
        <v>5</v>
      </c>
      <c r="E24" s="68">
        <v>40</v>
      </c>
      <c r="F24" s="69">
        <f t="shared" si="3"/>
        <v>201.79</v>
      </c>
    </row>
    <row r="25" spans="1:256" x14ac:dyDescent="0.25">
      <c r="A25" s="206">
        <v>13</v>
      </c>
      <c r="B25" s="205" t="s">
        <v>261</v>
      </c>
      <c r="C25" s="187" t="s">
        <v>160</v>
      </c>
      <c r="D25" s="207">
        <f t="shared" si="2"/>
        <v>20</v>
      </c>
      <c r="E25" s="207">
        <v>160</v>
      </c>
      <c r="F25" s="208">
        <f t="shared" si="3"/>
        <v>807.17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  <c r="IV25" s="88"/>
    </row>
    <row r="26" spans="1:256" x14ac:dyDescent="0.25">
      <c r="A26" s="206">
        <v>14</v>
      </c>
      <c r="B26" s="205" t="s">
        <v>261</v>
      </c>
      <c r="C26" s="187" t="s">
        <v>161</v>
      </c>
      <c r="D26" s="207">
        <f t="shared" si="2"/>
        <v>15</v>
      </c>
      <c r="E26" s="207">
        <v>120</v>
      </c>
      <c r="F26" s="208">
        <f t="shared" si="3"/>
        <v>605.38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</row>
    <row r="27" spans="1:256" x14ac:dyDescent="0.25">
      <c r="A27" s="206">
        <v>15</v>
      </c>
      <c r="B27" s="205" t="s">
        <v>261</v>
      </c>
      <c r="C27" s="187" t="s">
        <v>162</v>
      </c>
      <c r="D27" s="207">
        <f t="shared" si="2"/>
        <v>10</v>
      </c>
      <c r="E27" s="207">
        <v>80</v>
      </c>
      <c r="F27" s="208">
        <f t="shared" si="3"/>
        <v>403.59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  <c r="IV27" s="88"/>
    </row>
    <row r="28" spans="1:256" x14ac:dyDescent="0.25">
      <c r="A28" s="206">
        <v>16</v>
      </c>
      <c r="B28" s="205" t="s">
        <v>261</v>
      </c>
      <c r="C28" s="187" t="s">
        <v>163</v>
      </c>
      <c r="D28" s="207">
        <f t="shared" si="2"/>
        <v>10</v>
      </c>
      <c r="E28" s="207">
        <v>80</v>
      </c>
      <c r="F28" s="208">
        <f t="shared" si="3"/>
        <v>403.59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</row>
    <row r="29" spans="1:256" x14ac:dyDescent="0.25">
      <c r="A29" s="206">
        <v>17</v>
      </c>
      <c r="B29" s="205" t="s">
        <v>261</v>
      </c>
      <c r="C29" s="187" t="s">
        <v>164</v>
      </c>
      <c r="D29" s="207">
        <f t="shared" si="2"/>
        <v>10</v>
      </c>
      <c r="E29" s="207">
        <v>80</v>
      </c>
      <c r="F29" s="208">
        <f t="shared" si="3"/>
        <v>403.59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</row>
    <row r="30" spans="1:256" x14ac:dyDescent="0.25">
      <c r="A30" s="206">
        <v>18</v>
      </c>
      <c r="B30" s="205" t="s">
        <v>261</v>
      </c>
      <c r="C30" s="187" t="s">
        <v>165</v>
      </c>
      <c r="D30" s="207">
        <f t="shared" si="2"/>
        <v>10</v>
      </c>
      <c r="E30" s="207">
        <v>80</v>
      </c>
      <c r="F30" s="208">
        <f t="shared" si="3"/>
        <v>403.59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  <c r="IV30" s="88"/>
    </row>
    <row r="31" spans="1:256" x14ac:dyDescent="0.25">
      <c r="A31" s="206"/>
      <c r="B31" s="205"/>
      <c r="C31" s="187" t="s">
        <v>157</v>
      </c>
      <c r="D31" s="207">
        <f>SUM(D32:D33)</f>
        <v>10</v>
      </c>
      <c r="E31" s="207">
        <f>SUM(E32:E33)</f>
        <v>80</v>
      </c>
      <c r="F31" s="208">
        <f>SUM(F32:F33)</f>
        <v>403.59000000000003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</row>
    <row r="32" spans="1:256" x14ac:dyDescent="0.25">
      <c r="A32" s="70">
        <v>19</v>
      </c>
      <c r="B32" s="66" t="s">
        <v>261</v>
      </c>
      <c r="C32" s="66" t="s">
        <v>191</v>
      </c>
      <c r="D32" s="68">
        <f>ROUND(+E32/8,0)</f>
        <v>8</v>
      </c>
      <c r="E32" s="68">
        <v>64</v>
      </c>
      <c r="F32" s="69">
        <f>+ROUND((847.53/21)*D32,2)</f>
        <v>322.87</v>
      </c>
    </row>
    <row r="33" spans="1:256" x14ac:dyDescent="0.25">
      <c r="A33" s="70">
        <v>20</v>
      </c>
      <c r="B33" s="66" t="s">
        <v>261</v>
      </c>
      <c r="C33" s="66" t="s">
        <v>192</v>
      </c>
      <c r="D33" s="68">
        <f>ROUND(+E33/8,0)</f>
        <v>2</v>
      </c>
      <c r="E33" s="68">
        <v>16</v>
      </c>
      <c r="F33" s="69">
        <f>+ROUND((847.53/21)*D33,2)</f>
        <v>80.72</v>
      </c>
    </row>
    <row r="34" spans="1:256" ht="30.75" thickBot="1" x14ac:dyDescent="0.3">
      <c r="A34" s="206">
        <v>21</v>
      </c>
      <c r="B34" s="205" t="s">
        <v>261</v>
      </c>
      <c r="C34" s="187" t="s">
        <v>156</v>
      </c>
      <c r="D34" s="207">
        <f>ROUND(+E34/8,0)</f>
        <v>5</v>
      </c>
      <c r="E34" s="207">
        <v>40</v>
      </c>
      <c r="F34" s="208">
        <f>+ROUND((847.53/21)*D34,2)</f>
        <v>201.79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</row>
    <row r="35" spans="1:256" s="88" customFormat="1" ht="27.75" customHeight="1" thickBot="1" x14ac:dyDescent="0.3">
      <c r="A35" s="103"/>
      <c r="B35" s="104"/>
      <c r="C35" s="104" t="s">
        <v>170</v>
      </c>
      <c r="D35" s="203">
        <f>+D11+D12+D20+D21+D25+D26+D27+D28+D29+D30+D31+D34</f>
        <v>179</v>
      </c>
      <c r="E35" s="203">
        <f>+E11+E12+E20+E21+E25+E26+E27+E28+E29+E30+E31+E34</f>
        <v>1432</v>
      </c>
      <c r="F35" s="172">
        <f>+F11+F12+F20+F21+F25+F26+F27+F28+F29+F30+F31+F34</f>
        <v>7224.1900000000014</v>
      </c>
    </row>
  </sheetData>
  <mergeCells count="9">
    <mergeCell ref="A1:F1"/>
    <mergeCell ref="A3:F3"/>
    <mergeCell ref="A6:F6"/>
    <mergeCell ref="A8:A10"/>
    <mergeCell ref="B8:B10"/>
    <mergeCell ref="C8:C10"/>
    <mergeCell ref="D8:E9"/>
    <mergeCell ref="F8:F10"/>
    <mergeCell ref="A4:F4"/>
  </mergeCells>
  <phoneticPr fontId="4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9"/>
  <sheetViews>
    <sheetView topLeftCell="A7" workbookViewId="0">
      <selection activeCell="A3" sqref="A3:F3"/>
    </sheetView>
  </sheetViews>
  <sheetFormatPr defaultRowHeight="15" x14ac:dyDescent="0.25"/>
  <cols>
    <col min="1" max="1" width="10.85546875" style="18" customWidth="1"/>
    <col min="2" max="2" width="17.140625" style="18" customWidth="1"/>
    <col min="3" max="3" width="61.7109375" style="18" customWidth="1"/>
    <col min="4" max="4" width="15.5703125" style="18" customWidth="1"/>
    <col min="5" max="5" width="17.5703125" style="18" customWidth="1"/>
    <col min="6" max="6" width="20.28515625" style="18" customWidth="1"/>
    <col min="7" max="16384" width="9.140625" style="18"/>
  </cols>
  <sheetData>
    <row r="1" spans="1:7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7" s="58" customFormat="1" x14ac:dyDescent="0.25">
      <c r="A4" s="579" t="s">
        <v>316</v>
      </c>
      <c r="B4" s="579"/>
      <c r="C4" s="579"/>
      <c r="D4" s="579"/>
      <c r="E4" s="579"/>
      <c r="F4" s="579"/>
    </row>
    <row r="6" spans="1:7" s="56" customFormat="1" ht="15" customHeight="1" x14ac:dyDescent="0.25">
      <c r="A6" s="580" t="s">
        <v>92</v>
      </c>
      <c r="B6" s="580"/>
      <c r="C6" s="580"/>
      <c r="D6" s="580"/>
      <c r="E6" s="580"/>
      <c r="F6" s="580"/>
    </row>
    <row r="7" spans="1:7" s="56" customFormat="1" ht="15.75" thickBot="1" x14ac:dyDescent="0.3">
      <c r="A7" s="78"/>
      <c r="B7" s="80"/>
      <c r="C7" s="129"/>
      <c r="D7" s="129"/>
      <c r="E7" s="78"/>
      <c r="F7" s="80"/>
    </row>
    <row r="8" spans="1:7" s="88" customForma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9" t="s">
        <v>303</v>
      </c>
      <c r="G8" s="89"/>
    </row>
    <row r="9" spans="1:7" s="88" customFormat="1" x14ac:dyDescent="0.25">
      <c r="A9" s="601"/>
      <c r="B9" s="603"/>
      <c r="C9" s="603"/>
      <c r="D9" s="603"/>
      <c r="E9" s="603"/>
      <c r="F9" s="610"/>
      <c r="G9" s="89"/>
    </row>
    <row r="10" spans="1:7" s="88" customFormat="1" ht="105.75" customHeight="1" x14ac:dyDescent="0.25">
      <c r="A10" s="601"/>
      <c r="B10" s="603"/>
      <c r="C10" s="603"/>
      <c r="D10" s="189" t="s">
        <v>44</v>
      </c>
      <c r="E10" s="189" t="s">
        <v>45</v>
      </c>
      <c r="F10" s="610"/>
      <c r="G10" s="89"/>
    </row>
    <row r="11" spans="1:7" s="56" customFormat="1" x14ac:dyDescent="0.25">
      <c r="A11" s="206"/>
      <c r="B11" s="183" t="s">
        <v>104</v>
      </c>
      <c r="C11" s="187"/>
      <c r="D11" s="207"/>
      <c r="E11" s="207"/>
      <c r="F11" s="208"/>
    </row>
    <row r="12" spans="1:7" s="56" customFormat="1" ht="27.75" customHeight="1" x14ac:dyDescent="0.25">
      <c r="A12" s="72">
        <v>1</v>
      </c>
      <c r="B12" s="66" t="s">
        <v>261</v>
      </c>
      <c r="C12" s="66" t="s">
        <v>78</v>
      </c>
      <c r="D12" s="68">
        <f>ROUND(+E12/8,0)</f>
        <v>5</v>
      </c>
      <c r="E12" s="155">
        <v>40</v>
      </c>
      <c r="F12" s="69">
        <f>+ROUND((230/21)*D12,2)</f>
        <v>54.76</v>
      </c>
    </row>
    <row r="13" spans="1:7" s="56" customFormat="1" x14ac:dyDescent="0.25">
      <c r="A13" s="206"/>
      <c r="B13" s="183" t="s">
        <v>107</v>
      </c>
      <c r="C13" s="187"/>
      <c r="D13" s="207"/>
      <c r="E13" s="207"/>
      <c r="F13" s="208"/>
    </row>
    <row r="14" spans="1:7" s="56" customFormat="1" ht="28.5" customHeight="1" x14ac:dyDescent="0.25">
      <c r="A14" s="74">
        <v>2</v>
      </c>
      <c r="B14" s="130" t="s">
        <v>261</v>
      </c>
      <c r="C14" s="66" t="s">
        <v>93</v>
      </c>
      <c r="D14" s="68">
        <f>ROUND(+E14/8,0)</f>
        <v>10</v>
      </c>
      <c r="E14" s="155">
        <v>80</v>
      </c>
      <c r="F14" s="69">
        <f>+ROUND((230/21)*D14,2)</f>
        <v>109.52</v>
      </c>
    </row>
    <row r="15" spans="1:7" s="56" customFormat="1" ht="35.25" customHeight="1" x14ac:dyDescent="0.25">
      <c r="A15" s="74">
        <v>3</v>
      </c>
      <c r="B15" s="130" t="s">
        <v>261</v>
      </c>
      <c r="C15" s="66" t="s">
        <v>79</v>
      </c>
      <c r="D15" s="68">
        <f>ROUND(+E15/8,0)</f>
        <v>10</v>
      </c>
      <c r="E15" s="155">
        <v>80</v>
      </c>
      <c r="F15" s="69">
        <f>+ROUND((230/21)*D15,2)</f>
        <v>109.52</v>
      </c>
    </row>
    <row r="16" spans="1:7" s="56" customFormat="1" x14ac:dyDescent="0.25">
      <c r="A16" s="206"/>
      <c r="B16" s="183" t="s">
        <v>266</v>
      </c>
      <c r="C16" s="187"/>
      <c r="D16" s="207"/>
      <c r="E16" s="207"/>
      <c r="F16" s="208"/>
    </row>
    <row r="17" spans="1:6" s="56" customFormat="1" ht="28.5" customHeight="1" x14ac:dyDescent="0.25">
      <c r="A17" s="74">
        <v>4</v>
      </c>
      <c r="B17" s="130" t="s">
        <v>261</v>
      </c>
      <c r="C17" s="66" t="s">
        <v>94</v>
      </c>
      <c r="D17" s="68">
        <f>ROUND(+E17/8,0)</f>
        <v>5</v>
      </c>
      <c r="E17" s="155">
        <v>40</v>
      </c>
      <c r="F17" s="69">
        <f>+ROUND((230/21)*D17,2)</f>
        <v>54.76</v>
      </c>
    </row>
    <row r="18" spans="1:6" s="56" customFormat="1" ht="27.75" customHeight="1" x14ac:dyDescent="0.25">
      <c r="A18" s="74">
        <v>5</v>
      </c>
      <c r="B18" s="130" t="s">
        <v>261</v>
      </c>
      <c r="C18" s="66" t="s">
        <v>95</v>
      </c>
      <c r="D18" s="68">
        <f>ROUND(+E18/8,0)</f>
        <v>5</v>
      </c>
      <c r="E18" s="155">
        <v>40</v>
      </c>
      <c r="F18" s="69">
        <f>+ROUND((230/21)*D18,2)</f>
        <v>54.76</v>
      </c>
    </row>
    <row r="19" spans="1:6" s="56" customFormat="1" ht="30" customHeight="1" x14ac:dyDescent="0.25">
      <c r="A19" s="74">
        <v>6</v>
      </c>
      <c r="B19" s="130" t="s">
        <v>261</v>
      </c>
      <c r="C19" s="66" t="s">
        <v>96</v>
      </c>
      <c r="D19" s="68">
        <f>ROUND(+E19/8,0)</f>
        <v>5</v>
      </c>
      <c r="E19" s="155">
        <v>40</v>
      </c>
      <c r="F19" s="69">
        <f>+ROUND((230/21)*D19,2)</f>
        <v>54.76</v>
      </c>
    </row>
    <row r="20" spans="1:6" s="56" customFormat="1" ht="42.75" customHeight="1" x14ac:dyDescent="0.25">
      <c r="A20" s="74">
        <v>7</v>
      </c>
      <c r="B20" s="130" t="s">
        <v>261</v>
      </c>
      <c r="C20" s="66" t="s">
        <v>97</v>
      </c>
      <c r="D20" s="68">
        <f>ROUND(+E20/8,0)</f>
        <v>8</v>
      </c>
      <c r="E20" s="155">
        <v>64</v>
      </c>
      <c r="F20" s="69">
        <f>+ROUND((230/21)*D20,2)</f>
        <v>87.62</v>
      </c>
    </row>
    <row r="21" spans="1:6" s="56" customFormat="1" x14ac:dyDescent="0.25">
      <c r="A21" s="206"/>
      <c r="B21" s="183" t="s">
        <v>100</v>
      </c>
      <c r="C21" s="187"/>
      <c r="D21" s="207"/>
      <c r="E21" s="207"/>
      <c r="F21" s="208"/>
    </row>
    <row r="22" spans="1:6" s="56" customFormat="1" ht="15" customHeight="1" x14ac:dyDescent="0.25">
      <c r="A22" s="74">
        <v>8</v>
      </c>
      <c r="B22" s="130" t="s">
        <v>261</v>
      </c>
      <c r="C22" s="130" t="s">
        <v>80</v>
      </c>
      <c r="D22" s="68">
        <f t="shared" ref="D22:D27" si="0">ROUND(+E22/8,0)</f>
        <v>3</v>
      </c>
      <c r="E22" s="155">
        <v>24</v>
      </c>
      <c r="F22" s="69">
        <f t="shared" ref="F22:F27" si="1">+ROUND((230/21)*D22,2)</f>
        <v>32.86</v>
      </c>
    </row>
    <row r="23" spans="1:6" s="56" customFormat="1" ht="15" customHeight="1" x14ac:dyDescent="0.25">
      <c r="A23" s="74">
        <v>9</v>
      </c>
      <c r="B23" s="130" t="s">
        <v>261</v>
      </c>
      <c r="C23" s="130" t="s">
        <v>81</v>
      </c>
      <c r="D23" s="68">
        <f t="shared" si="0"/>
        <v>3</v>
      </c>
      <c r="E23" s="155">
        <v>24</v>
      </c>
      <c r="F23" s="69">
        <f t="shared" si="1"/>
        <v>32.86</v>
      </c>
    </row>
    <row r="24" spans="1:6" s="56" customFormat="1" ht="15" customHeight="1" x14ac:dyDescent="0.25">
      <c r="A24" s="74">
        <v>10</v>
      </c>
      <c r="B24" s="130" t="s">
        <v>261</v>
      </c>
      <c r="C24" s="130" t="s">
        <v>82</v>
      </c>
      <c r="D24" s="68">
        <f t="shared" si="0"/>
        <v>3</v>
      </c>
      <c r="E24" s="155">
        <v>24</v>
      </c>
      <c r="F24" s="69">
        <f t="shared" si="1"/>
        <v>32.86</v>
      </c>
    </row>
    <row r="25" spans="1:6" s="56" customFormat="1" ht="15" customHeight="1" x14ac:dyDescent="0.25">
      <c r="A25" s="74">
        <v>11</v>
      </c>
      <c r="B25" s="130" t="s">
        <v>261</v>
      </c>
      <c r="C25" s="130" t="s">
        <v>83</v>
      </c>
      <c r="D25" s="68">
        <f t="shared" si="0"/>
        <v>3</v>
      </c>
      <c r="E25" s="155">
        <v>24</v>
      </c>
      <c r="F25" s="69">
        <f t="shared" si="1"/>
        <v>32.86</v>
      </c>
    </row>
    <row r="26" spans="1:6" s="56" customFormat="1" ht="15" customHeight="1" x14ac:dyDescent="0.25">
      <c r="A26" s="76">
        <v>12</v>
      </c>
      <c r="B26" s="130" t="s">
        <v>261</v>
      </c>
      <c r="C26" s="130" t="s">
        <v>84</v>
      </c>
      <c r="D26" s="68">
        <f t="shared" si="0"/>
        <v>3</v>
      </c>
      <c r="E26" s="155">
        <v>24</v>
      </c>
      <c r="F26" s="69">
        <f t="shared" si="1"/>
        <v>32.86</v>
      </c>
    </row>
    <row r="27" spans="1:6" s="56" customFormat="1" ht="15" customHeight="1" thickBot="1" x14ac:dyDescent="0.3">
      <c r="A27" s="74">
        <v>13</v>
      </c>
      <c r="B27" s="130" t="s">
        <v>261</v>
      </c>
      <c r="C27" s="130" t="s">
        <v>85</v>
      </c>
      <c r="D27" s="68">
        <f t="shared" si="0"/>
        <v>5</v>
      </c>
      <c r="E27" s="155">
        <v>40</v>
      </c>
      <c r="F27" s="69">
        <f t="shared" si="1"/>
        <v>54.76</v>
      </c>
    </row>
    <row r="28" spans="1:6" s="88" customFormat="1" ht="27.75" customHeight="1" thickBot="1" x14ac:dyDescent="0.3">
      <c r="A28" s="103"/>
      <c r="B28" s="104"/>
      <c r="C28" s="104" t="s">
        <v>170</v>
      </c>
      <c r="D28" s="203">
        <f>SUM(D12:D27)</f>
        <v>68</v>
      </c>
      <c r="E28" s="203">
        <f>SUM(E12:E27)</f>
        <v>544</v>
      </c>
      <c r="F28" s="172">
        <f>SUM(F12:F27)</f>
        <v>744.7600000000001</v>
      </c>
    </row>
    <row r="29" spans="1:6" x14ac:dyDescent="0.25">
      <c r="D29" s="24"/>
      <c r="E29" s="24"/>
      <c r="F29" s="24"/>
    </row>
  </sheetData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honeticPr fontId="4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16"/>
  <sheetViews>
    <sheetView workbookViewId="0">
      <selection activeCell="A3" sqref="A3:F3"/>
    </sheetView>
  </sheetViews>
  <sheetFormatPr defaultRowHeight="15" x14ac:dyDescent="0.25"/>
  <cols>
    <col min="1" max="1" width="10.140625" style="18" customWidth="1"/>
    <col min="2" max="2" width="17.5703125" style="18" customWidth="1"/>
    <col min="3" max="3" width="67.42578125" style="18" customWidth="1"/>
    <col min="4" max="4" width="14" style="18" customWidth="1"/>
    <col min="5" max="5" width="12" style="18" customWidth="1"/>
    <col min="6" max="6" width="20.7109375" style="18" customWidth="1"/>
    <col min="7" max="16384" width="9.140625" style="18"/>
  </cols>
  <sheetData>
    <row r="1" spans="1:7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7" s="58" customFormat="1" x14ac:dyDescent="0.25">
      <c r="A4" s="579" t="s">
        <v>316</v>
      </c>
      <c r="B4" s="579"/>
      <c r="C4" s="579"/>
      <c r="D4" s="579"/>
      <c r="E4" s="579"/>
      <c r="F4" s="579"/>
    </row>
    <row r="5" spans="1:7" s="58" customFormat="1" x14ac:dyDescent="0.25">
      <c r="A5" s="110"/>
      <c r="B5" s="110"/>
      <c r="C5" s="110"/>
      <c r="D5" s="110"/>
      <c r="E5" s="110"/>
      <c r="F5" s="110"/>
    </row>
    <row r="6" spans="1:7" s="56" customFormat="1" ht="24" customHeight="1" x14ac:dyDescent="0.25">
      <c r="A6" s="706" t="s">
        <v>139</v>
      </c>
      <c r="B6" s="706"/>
      <c r="C6" s="706"/>
      <c r="D6" s="706"/>
      <c r="E6" s="706"/>
      <c r="F6" s="706"/>
    </row>
    <row r="7" spans="1:7" s="56" customFormat="1" ht="17.25" customHeight="1" thickBot="1" x14ac:dyDescent="0.3"/>
    <row r="8" spans="1:7" s="88" customForma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9" t="s">
        <v>303</v>
      </c>
      <c r="G8" s="89"/>
    </row>
    <row r="9" spans="1:7" s="88" customFormat="1" x14ac:dyDescent="0.25">
      <c r="A9" s="601"/>
      <c r="B9" s="603"/>
      <c r="C9" s="603"/>
      <c r="D9" s="603"/>
      <c r="E9" s="603"/>
      <c r="F9" s="610"/>
      <c r="G9" s="89"/>
    </row>
    <row r="10" spans="1:7" s="88" customFormat="1" ht="105.75" customHeight="1" x14ac:dyDescent="0.25">
      <c r="A10" s="601"/>
      <c r="B10" s="603"/>
      <c r="C10" s="603"/>
      <c r="D10" s="189" t="s">
        <v>44</v>
      </c>
      <c r="E10" s="189" t="s">
        <v>45</v>
      </c>
      <c r="F10" s="610"/>
      <c r="G10" s="89"/>
    </row>
    <row r="11" spans="1:7" s="58" customFormat="1" x14ac:dyDescent="0.25">
      <c r="A11" s="230">
        <v>1</v>
      </c>
      <c r="B11" s="46" t="s">
        <v>261</v>
      </c>
      <c r="C11" s="228" t="s">
        <v>349</v>
      </c>
      <c r="D11" s="215">
        <f>ROUND(+E11/8,0)</f>
        <v>4</v>
      </c>
      <c r="E11" s="231">
        <v>33</v>
      </c>
      <c r="F11" s="49">
        <f>+ROUND((230/21)*D11,2)</f>
        <v>43.81</v>
      </c>
      <c r="G11" s="65"/>
    </row>
    <row r="12" spans="1:7" s="56" customFormat="1" ht="30" x14ac:dyDescent="0.25">
      <c r="A12" s="230">
        <v>2</v>
      </c>
      <c r="B12" s="46" t="s">
        <v>261</v>
      </c>
      <c r="C12" s="228" t="s">
        <v>350</v>
      </c>
      <c r="D12" s="215">
        <f>ROUND(+E12/8,0)</f>
        <v>3</v>
      </c>
      <c r="E12" s="231">
        <v>20</v>
      </c>
      <c r="F12" s="49">
        <f>+ROUND((230/21)*D12,2)</f>
        <v>32.86</v>
      </c>
      <c r="G12" s="65"/>
    </row>
    <row r="13" spans="1:7" s="56" customFormat="1" x14ac:dyDescent="0.25">
      <c r="A13" s="230">
        <v>3</v>
      </c>
      <c r="B13" s="46" t="s">
        <v>261</v>
      </c>
      <c r="C13" s="228" t="s">
        <v>351</v>
      </c>
      <c r="D13" s="215">
        <f>ROUND(+E13/8,0)</f>
        <v>4</v>
      </c>
      <c r="E13" s="215">
        <v>33</v>
      </c>
      <c r="F13" s="49">
        <f>+ROUND((230/21)*D13,2)</f>
        <v>43.81</v>
      </c>
      <c r="G13" s="65"/>
    </row>
    <row r="14" spans="1:7" s="56" customFormat="1" x14ac:dyDescent="0.25">
      <c r="A14" s="230">
        <v>4</v>
      </c>
      <c r="B14" s="46" t="s">
        <v>261</v>
      </c>
      <c r="C14" s="228" t="s">
        <v>352</v>
      </c>
      <c r="D14" s="215">
        <f>ROUND(+E14/8,0)</f>
        <v>1</v>
      </c>
      <c r="E14" s="215">
        <v>8</v>
      </c>
      <c r="F14" s="49">
        <f>+ROUND((230/21)*D14,2)</f>
        <v>10.95</v>
      </c>
      <c r="G14" s="65"/>
    </row>
    <row r="15" spans="1:7" s="56" customFormat="1" ht="15.75" thickBot="1" x14ac:dyDescent="0.3">
      <c r="A15" s="232">
        <v>5</v>
      </c>
      <c r="B15" s="51" t="s">
        <v>261</v>
      </c>
      <c r="C15" s="228" t="s">
        <v>353</v>
      </c>
      <c r="D15" s="229">
        <f>ROUND(+E15/8,0)</f>
        <v>12</v>
      </c>
      <c r="E15" s="229">
        <v>95</v>
      </c>
      <c r="F15" s="49">
        <f>+ROUND((230/21)*D15,2)</f>
        <v>131.43</v>
      </c>
      <c r="G15" s="65"/>
    </row>
    <row r="16" spans="1:7" s="88" customFormat="1" ht="27.75" customHeight="1" thickBot="1" x14ac:dyDescent="0.3">
      <c r="A16" s="103"/>
      <c r="B16" s="104"/>
      <c r="C16" s="104" t="s">
        <v>170</v>
      </c>
      <c r="D16" s="203">
        <f>SUM(D11:D15)</f>
        <v>24</v>
      </c>
      <c r="E16" s="203">
        <f>SUM(E11:E15)</f>
        <v>189</v>
      </c>
      <c r="F16" s="172">
        <f>SUM(F11:F15)</f>
        <v>262.86</v>
      </c>
    </row>
  </sheetData>
  <mergeCells count="9">
    <mergeCell ref="A1:F1"/>
    <mergeCell ref="A3:F3"/>
    <mergeCell ref="A6:F6"/>
    <mergeCell ref="A8:A10"/>
    <mergeCell ref="B8:B10"/>
    <mergeCell ref="C8:C10"/>
    <mergeCell ref="D8:E9"/>
    <mergeCell ref="F8:F10"/>
    <mergeCell ref="A4:F4"/>
  </mergeCells>
  <phoneticPr fontId="4" type="noConversion"/>
  <pageMargins left="0.7" right="0.7" top="0.75" bottom="0.75" header="0.3" footer="0.3"/>
  <pageSetup paperSize="9" scale="7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"/>
  <sheetViews>
    <sheetView topLeftCell="A7" workbookViewId="0">
      <selection activeCell="A3" sqref="A3:F3"/>
    </sheetView>
  </sheetViews>
  <sheetFormatPr defaultRowHeight="15" x14ac:dyDescent="0.25"/>
  <cols>
    <col min="1" max="1" width="12.28515625" style="18" customWidth="1"/>
    <col min="2" max="2" width="20.140625" style="18" customWidth="1"/>
    <col min="3" max="3" width="83.5703125" style="18" customWidth="1"/>
    <col min="4" max="4" width="14.28515625" style="18" customWidth="1"/>
    <col min="5" max="5" width="16.42578125" style="18" customWidth="1"/>
    <col min="6" max="6" width="18" style="18" customWidth="1"/>
    <col min="7" max="16384" width="9.140625" style="18"/>
  </cols>
  <sheetData>
    <row r="1" spans="1:8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8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8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8" s="58" customFormat="1" x14ac:dyDescent="0.25">
      <c r="A4" s="579" t="s">
        <v>316</v>
      </c>
      <c r="B4" s="579"/>
      <c r="C4" s="579"/>
      <c r="D4" s="579"/>
      <c r="E4" s="579"/>
      <c r="F4" s="579"/>
    </row>
    <row r="6" spans="1:8" s="56" customFormat="1" ht="15" customHeight="1" x14ac:dyDescent="0.25">
      <c r="A6" s="706" t="s">
        <v>98</v>
      </c>
      <c r="B6" s="706"/>
      <c r="C6" s="706"/>
      <c r="D6" s="706"/>
      <c r="E6" s="706"/>
      <c r="F6" s="706"/>
    </row>
    <row r="7" spans="1:8" s="56" customFormat="1" ht="15.75" thickBot="1" x14ac:dyDescent="0.3">
      <c r="A7" s="160"/>
      <c r="B7" s="160"/>
      <c r="C7" s="160"/>
      <c r="D7" s="160"/>
      <c r="E7" s="160"/>
      <c r="F7" s="160"/>
    </row>
    <row r="8" spans="1:8" s="88" customForma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9" t="s">
        <v>303</v>
      </c>
      <c r="G8" s="89"/>
    </row>
    <row r="9" spans="1:8" s="88" customFormat="1" x14ac:dyDescent="0.25">
      <c r="A9" s="601"/>
      <c r="B9" s="603"/>
      <c r="C9" s="603"/>
      <c r="D9" s="603"/>
      <c r="E9" s="603"/>
      <c r="F9" s="610"/>
      <c r="G9" s="89"/>
    </row>
    <row r="10" spans="1:8" s="88" customFormat="1" ht="105.75" customHeight="1" x14ac:dyDescent="0.25">
      <c r="A10" s="601"/>
      <c r="B10" s="603"/>
      <c r="C10" s="603"/>
      <c r="D10" s="189" t="s">
        <v>44</v>
      </c>
      <c r="E10" s="189" t="s">
        <v>45</v>
      </c>
      <c r="F10" s="610"/>
      <c r="G10" s="89"/>
    </row>
    <row r="11" spans="1:8" s="56" customFormat="1" x14ac:dyDescent="0.25">
      <c r="A11" s="206"/>
      <c r="B11" s="183" t="s">
        <v>104</v>
      </c>
      <c r="C11" s="187"/>
      <c r="D11" s="207"/>
      <c r="E11" s="207"/>
      <c r="F11" s="208"/>
    </row>
    <row r="12" spans="1:8" s="56" customFormat="1" ht="105" x14ac:dyDescent="0.25">
      <c r="A12" s="218">
        <v>1</v>
      </c>
      <c r="B12" s="130" t="s">
        <v>261</v>
      </c>
      <c r="C12" s="130" t="s">
        <v>341</v>
      </c>
      <c r="D12" s="73">
        <f>ROUND(+E12/8,0)</f>
        <v>11</v>
      </c>
      <c r="E12" s="220">
        <v>89</v>
      </c>
      <c r="F12" s="69">
        <f>+ROUND((230/21)/8*E12,2)</f>
        <v>121.85</v>
      </c>
      <c r="G12" s="65"/>
      <c r="H12" s="65"/>
    </row>
    <row r="13" spans="1:8" s="56" customFormat="1" ht="60" x14ac:dyDescent="0.25">
      <c r="A13" s="218">
        <v>2</v>
      </c>
      <c r="B13" s="130" t="s">
        <v>261</v>
      </c>
      <c r="C13" s="130" t="s">
        <v>342</v>
      </c>
      <c r="D13" s="73">
        <f>ROUND(+E13/8,0)</f>
        <v>18</v>
      </c>
      <c r="E13" s="220">
        <v>140</v>
      </c>
      <c r="F13" s="69">
        <f>+ROUND((230/21)/8*E13,2)</f>
        <v>191.67</v>
      </c>
      <c r="G13" s="65"/>
      <c r="H13" s="65"/>
    </row>
    <row r="14" spans="1:8" s="56" customFormat="1" x14ac:dyDescent="0.25">
      <c r="A14" s="206"/>
      <c r="B14" s="183" t="s">
        <v>107</v>
      </c>
      <c r="C14" s="187"/>
      <c r="D14" s="207"/>
      <c r="E14" s="207"/>
      <c r="F14" s="208"/>
    </row>
    <row r="15" spans="1:8" s="56" customFormat="1" ht="45" x14ac:dyDescent="0.25">
      <c r="A15" s="218">
        <v>3</v>
      </c>
      <c r="B15" s="217" t="s">
        <v>261</v>
      </c>
      <c r="C15" s="217" t="s">
        <v>343</v>
      </c>
      <c r="D15" s="73">
        <f>ROUND(+E15/8,0)</f>
        <v>19</v>
      </c>
      <c r="E15" s="220">
        <v>150</v>
      </c>
      <c r="F15" s="69">
        <f>+ROUND((230/21)/8*E15,2)</f>
        <v>205.36</v>
      </c>
      <c r="G15" s="65"/>
      <c r="H15" s="65"/>
    </row>
    <row r="16" spans="1:8" s="56" customFormat="1" x14ac:dyDescent="0.25">
      <c r="A16" s="206"/>
      <c r="B16" s="183" t="s">
        <v>266</v>
      </c>
      <c r="C16" s="187"/>
      <c r="D16" s="207"/>
      <c r="E16" s="207"/>
      <c r="F16" s="208"/>
    </row>
    <row r="17" spans="1:8" s="56" customFormat="1" ht="46.5" customHeight="1" x14ac:dyDescent="0.25">
      <c r="A17" s="218">
        <v>4</v>
      </c>
      <c r="B17" s="217" t="s">
        <v>261</v>
      </c>
      <c r="C17" s="217" t="s">
        <v>340</v>
      </c>
      <c r="D17" s="73">
        <f>ROUND(+E17/8,0)</f>
        <v>35</v>
      </c>
      <c r="E17" s="220">
        <v>281</v>
      </c>
      <c r="F17" s="69">
        <f>+ROUND((230/21)/8*E17,2)</f>
        <v>384.7</v>
      </c>
      <c r="G17" s="65"/>
      <c r="H17" s="65"/>
    </row>
    <row r="18" spans="1:8" s="56" customFormat="1" x14ac:dyDescent="0.25">
      <c r="A18" s="206"/>
      <c r="B18" s="183" t="s">
        <v>100</v>
      </c>
      <c r="C18" s="187"/>
      <c r="D18" s="207"/>
      <c r="E18" s="207"/>
      <c r="F18" s="208"/>
    </row>
    <row r="19" spans="1:8" s="56" customFormat="1" ht="42.75" customHeight="1" x14ac:dyDescent="0.25">
      <c r="A19" s="218">
        <v>5</v>
      </c>
      <c r="B19" s="217" t="s">
        <v>261</v>
      </c>
      <c r="C19" s="217" t="s">
        <v>338</v>
      </c>
      <c r="D19" s="73">
        <f>ROUND(+E19/8,0)</f>
        <v>19</v>
      </c>
      <c r="E19" s="220">
        <v>150</v>
      </c>
      <c r="F19" s="69">
        <f>+ROUND((230/21)/8*E19,2)</f>
        <v>205.36</v>
      </c>
      <c r="G19" s="65"/>
      <c r="H19" s="65"/>
    </row>
    <row r="20" spans="1:8" s="56" customFormat="1" x14ac:dyDescent="0.25">
      <c r="A20" s="206"/>
      <c r="B20" s="183" t="s">
        <v>204</v>
      </c>
      <c r="C20" s="187"/>
      <c r="D20" s="207"/>
      <c r="E20" s="207"/>
      <c r="F20" s="208"/>
    </row>
    <row r="21" spans="1:8" s="56" customFormat="1" ht="30.75" thickBot="1" x14ac:dyDescent="0.3">
      <c r="A21" s="219">
        <v>6</v>
      </c>
      <c r="B21" s="221" t="s">
        <v>261</v>
      </c>
      <c r="C21" s="221" t="s">
        <v>339</v>
      </c>
      <c r="D21" s="195">
        <f>ROUND(+E21/8,0)</f>
        <v>38</v>
      </c>
      <c r="E21" s="222">
        <v>300</v>
      </c>
      <c r="F21" s="69">
        <f>+ROUND((230/21)/8*E21,2)</f>
        <v>410.71</v>
      </c>
      <c r="G21" s="65"/>
      <c r="H21" s="65"/>
    </row>
    <row r="22" spans="1:8" s="88" customFormat="1" ht="27.75" customHeight="1" thickBot="1" x14ac:dyDescent="0.3">
      <c r="A22" s="103"/>
      <c r="B22" s="104"/>
      <c r="C22" s="104" t="s">
        <v>170</v>
      </c>
      <c r="D22" s="203">
        <f>SUM(D11:D21)</f>
        <v>140</v>
      </c>
      <c r="E22" s="203">
        <f>SUM(E11:E21)</f>
        <v>1110</v>
      </c>
      <c r="F22" s="172">
        <f>SUM(F11:F21)</f>
        <v>1519.65</v>
      </c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6"/>
  <sheetViews>
    <sheetView workbookViewId="0">
      <selection activeCell="A3" sqref="A3:F3"/>
    </sheetView>
  </sheetViews>
  <sheetFormatPr defaultRowHeight="15" x14ac:dyDescent="0.25"/>
  <cols>
    <col min="1" max="1" width="14" style="18" customWidth="1"/>
    <col min="2" max="2" width="21.7109375" style="18" customWidth="1"/>
    <col min="3" max="3" width="63" style="18" customWidth="1"/>
    <col min="4" max="4" width="15.85546875" style="21" customWidth="1"/>
    <col min="5" max="5" width="15.140625" style="21" customWidth="1"/>
    <col min="6" max="6" width="18.5703125" style="18" customWidth="1"/>
    <col min="7" max="16384" width="9.140625" style="18"/>
  </cols>
  <sheetData>
    <row r="1" spans="1:12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2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12" s="58" customFormat="1" x14ac:dyDescent="0.25">
      <c r="A4" s="579" t="s">
        <v>316</v>
      </c>
      <c r="B4" s="579"/>
      <c r="C4" s="579"/>
      <c r="D4" s="579"/>
      <c r="E4" s="579"/>
      <c r="F4" s="579"/>
    </row>
    <row r="6" spans="1:12" s="56" customFormat="1" ht="15" customHeight="1" x14ac:dyDescent="0.25">
      <c r="A6" s="580" t="s">
        <v>185</v>
      </c>
      <c r="B6" s="580"/>
      <c r="C6" s="580"/>
      <c r="D6" s="580"/>
      <c r="E6" s="580"/>
      <c r="F6" s="580"/>
    </row>
    <row r="7" spans="1:12" s="56" customFormat="1" ht="15.75" thickBot="1" x14ac:dyDescent="0.3">
      <c r="D7" s="62"/>
      <c r="E7" s="62"/>
    </row>
    <row r="8" spans="1:12" s="88" customForma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9" t="s">
        <v>303</v>
      </c>
      <c r="G8" s="89"/>
    </row>
    <row r="9" spans="1:12" s="88" customFormat="1" x14ac:dyDescent="0.25">
      <c r="A9" s="601"/>
      <c r="B9" s="603"/>
      <c r="C9" s="603"/>
      <c r="D9" s="603"/>
      <c r="E9" s="603"/>
      <c r="F9" s="610"/>
      <c r="G9" s="89"/>
    </row>
    <row r="10" spans="1:12" s="88" customFormat="1" ht="105.75" customHeight="1" x14ac:dyDescent="0.25">
      <c r="A10" s="601"/>
      <c r="B10" s="603"/>
      <c r="C10" s="604"/>
      <c r="D10" s="189" t="s">
        <v>44</v>
      </c>
      <c r="E10" s="189" t="s">
        <v>45</v>
      </c>
      <c r="F10" s="610"/>
      <c r="G10" s="89"/>
    </row>
    <row r="11" spans="1:12" s="199" customFormat="1" x14ac:dyDescent="0.25">
      <c r="A11" s="206"/>
      <c r="B11" s="183" t="s">
        <v>46</v>
      </c>
      <c r="C11" s="187"/>
      <c r="D11" s="207"/>
      <c r="E11" s="207"/>
      <c r="F11" s="208"/>
      <c r="G11" s="27"/>
      <c r="H11" s="27"/>
      <c r="I11" s="27"/>
      <c r="J11" s="27"/>
      <c r="K11" s="198"/>
      <c r="L11" s="198"/>
    </row>
    <row r="12" spans="1:12" s="199" customFormat="1" x14ac:dyDescent="0.25">
      <c r="A12" s="711">
        <v>1</v>
      </c>
      <c r="B12" s="714" t="s">
        <v>261</v>
      </c>
      <c r="C12" s="235" t="s">
        <v>354</v>
      </c>
      <c r="D12" s="707">
        <f>ROUND(+E12/8,0)</f>
        <v>13</v>
      </c>
      <c r="E12" s="708">
        <v>100</v>
      </c>
      <c r="F12" s="709">
        <f>+ROUND((230/21)/8*E12,2)</f>
        <v>136.9</v>
      </c>
      <c r="G12" s="27"/>
      <c r="H12" s="27"/>
      <c r="I12" s="27"/>
      <c r="J12" s="27"/>
      <c r="K12" s="198"/>
      <c r="L12" s="198"/>
    </row>
    <row r="13" spans="1:12" s="199" customFormat="1" ht="30" x14ac:dyDescent="0.25">
      <c r="A13" s="712"/>
      <c r="B13" s="715"/>
      <c r="C13" s="235" t="s">
        <v>361</v>
      </c>
      <c r="D13" s="707"/>
      <c r="E13" s="708"/>
      <c r="F13" s="710"/>
      <c r="G13" s="27"/>
      <c r="H13" s="27"/>
      <c r="I13" s="27"/>
      <c r="J13" s="27"/>
      <c r="K13" s="198"/>
      <c r="L13" s="198"/>
    </row>
    <row r="14" spans="1:12" s="199" customFormat="1" x14ac:dyDescent="0.25">
      <c r="A14" s="206"/>
      <c r="B14" s="107" t="s">
        <v>14</v>
      </c>
      <c r="C14" s="187"/>
      <c r="D14" s="207"/>
      <c r="E14" s="207"/>
      <c r="F14" s="208"/>
      <c r="G14" s="27"/>
      <c r="H14" s="27"/>
      <c r="I14" s="27"/>
      <c r="J14" s="27"/>
      <c r="K14" s="198"/>
      <c r="L14" s="198"/>
    </row>
    <row r="15" spans="1:12" s="199" customFormat="1" ht="30" x14ac:dyDescent="0.25">
      <c r="A15" s="718">
        <v>2</v>
      </c>
      <c r="B15" s="714" t="s">
        <v>261</v>
      </c>
      <c r="C15" s="235" t="s">
        <v>355</v>
      </c>
      <c r="D15" s="707">
        <f>ROUND(+E15/8,0)</f>
        <v>11</v>
      </c>
      <c r="E15" s="717">
        <v>90</v>
      </c>
      <c r="F15" s="709">
        <f>+ROUND((230/21)/8*E15,2)</f>
        <v>123.21</v>
      </c>
      <c r="G15" s="27"/>
      <c r="H15" s="27"/>
      <c r="I15" s="27"/>
      <c r="J15" s="27"/>
      <c r="K15" s="198"/>
      <c r="L15" s="198"/>
    </row>
    <row r="16" spans="1:12" s="199" customFormat="1" ht="30" x14ac:dyDescent="0.25">
      <c r="A16" s="719"/>
      <c r="B16" s="715"/>
      <c r="C16" s="235" t="s">
        <v>360</v>
      </c>
      <c r="D16" s="707"/>
      <c r="E16" s="717"/>
      <c r="F16" s="710"/>
      <c r="G16" s="27"/>
      <c r="H16" s="27"/>
      <c r="I16" s="27"/>
      <c r="J16" s="27"/>
      <c r="K16" s="198"/>
      <c r="L16" s="198"/>
    </row>
    <row r="17" spans="1:12" s="199" customFormat="1" x14ac:dyDescent="0.25">
      <c r="A17" s="206"/>
      <c r="B17" s="107" t="s">
        <v>86</v>
      </c>
      <c r="C17" s="187"/>
      <c r="D17" s="207"/>
      <c r="E17" s="207"/>
      <c r="F17" s="208"/>
      <c r="G17" s="27"/>
      <c r="H17" s="27"/>
      <c r="I17" s="27"/>
      <c r="J17" s="27"/>
      <c r="K17" s="198"/>
      <c r="L17" s="198"/>
    </row>
    <row r="18" spans="1:12" s="199" customFormat="1" ht="45" x14ac:dyDescent="0.25">
      <c r="A18" s="718">
        <v>3</v>
      </c>
      <c r="B18" s="714" t="s">
        <v>261</v>
      </c>
      <c r="C18" s="235" t="s">
        <v>356</v>
      </c>
      <c r="D18" s="707">
        <f>ROUND(+E18/8,0)</f>
        <v>10</v>
      </c>
      <c r="E18" s="717">
        <v>80</v>
      </c>
      <c r="F18" s="709">
        <f>+ROUND((230/21)/8*E18,2)</f>
        <v>109.52</v>
      </c>
      <c r="G18" s="27"/>
      <c r="H18" s="27"/>
      <c r="I18" s="27"/>
      <c r="J18" s="27"/>
      <c r="K18" s="198"/>
      <c r="L18" s="198"/>
    </row>
    <row r="19" spans="1:12" s="199" customFormat="1" ht="50.25" customHeight="1" x14ac:dyDescent="0.25">
      <c r="A19" s="719"/>
      <c r="B19" s="715"/>
      <c r="C19" s="235" t="s">
        <v>359</v>
      </c>
      <c r="D19" s="707"/>
      <c r="E19" s="717"/>
      <c r="F19" s="710"/>
      <c r="G19" s="27"/>
      <c r="H19" s="27"/>
      <c r="I19" s="27"/>
      <c r="J19" s="27"/>
      <c r="K19" s="198"/>
      <c r="L19" s="198"/>
    </row>
    <row r="20" spans="1:12" s="199" customFormat="1" x14ac:dyDescent="0.25">
      <c r="A20" s="206"/>
      <c r="B20" s="107" t="s">
        <v>114</v>
      </c>
      <c r="C20" s="187"/>
      <c r="D20" s="207"/>
      <c r="E20" s="207"/>
      <c r="F20" s="208"/>
      <c r="G20" s="27"/>
      <c r="H20" s="27"/>
      <c r="I20" s="27"/>
      <c r="J20" s="27"/>
      <c r="K20" s="198"/>
      <c r="L20" s="198"/>
    </row>
    <row r="21" spans="1:12" s="199" customFormat="1" ht="40.5" customHeight="1" x14ac:dyDescent="0.25">
      <c r="A21" s="718">
        <v>4</v>
      </c>
      <c r="B21" s="714" t="s">
        <v>261</v>
      </c>
      <c r="C21" s="236" t="s">
        <v>357</v>
      </c>
      <c r="D21" s="707">
        <f>ROUND(+E21/8,0)</f>
        <v>9</v>
      </c>
      <c r="E21" s="717">
        <v>72</v>
      </c>
      <c r="F21" s="709">
        <f>+ROUND((230/21)/8*E21,2)</f>
        <v>98.57</v>
      </c>
      <c r="G21" s="27"/>
      <c r="H21" s="27"/>
      <c r="I21" s="27"/>
      <c r="J21" s="27"/>
      <c r="K21" s="198"/>
      <c r="L21" s="198"/>
    </row>
    <row r="22" spans="1:12" s="199" customFormat="1" ht="68.25" customHeight="1" thickBot="1" x14ac:dyDescent="0.3">
      <c r="A22" s="720"/>
      <c r="B22" s="716"/>
      <c r="C22" s="235" t="s">
        <v>358</v>
      </c>
      <c r="D22" s="721"/>
      <c r="E22" s="722"/>
      <c r="F22" s="713"/>
      <c r="G22" s="27"/>
      <c r="H22" s="27"/>
      <c r="I22" s="27"/>
      <c r="J22" s="27"/>
      <c r="K22" s="198"/>
      <c r="L22" s="198"/>
    </row>
    <row r="23" spans="1:12" s="88" customFormat="1" ht="27.75" customHeight="1" thickBot="1" x14ac:dyDescent="0.3">
      <c r="A23" s="103"/>
      <c r="B23" s="104"/>
      <c r="C23" s="104" t="s">
        <v>170</v>
      </c>
      <c r="D23" s="203">
        <f>SUM(D11:D21)</f>
        <v>43</v>
      </c>
      <c r="E23" s="203">
        <f>SUM(E11:E21)</f>
        <v>342</v>
      </c>
      <c r="F23" s="172">
        <f>SUM(F11:F21)</f>
        <v>468.2</v>
      </c>
    </row>
    <row r="24" spans="1:12" x14ac:dyDescent="0.25">
      <c r="A24" s="39"/>
      <c r="B24" s="20"/>
      <c r="C24" s="25"/>
      <c r="D24" s="41"/>
      <c r="E24" s="40"/>
      <c r="F24" s="40"/>
      <c r="G24" s="22"/>
    </row>
    <row r="25" spans="1:12" x14ac:dyDescent="0.25">
      <c r="A25" s="39"/>
      <c r="B25" s="20"/>
      <c r="C25" s="25"/>
      <c r="D25" s="41"/>
      <c r="E25" s="40"/>
      <c r="F25" s="40"/>
    </row>
    <row r="26" spans="1:12" x14ac:dyDescent="0.25">
      <c r="A26" s="39"/>
      <c r="B26" s="20"/>
      <c r="C26" s="25"/>
      <c r="D26" s="41"/>
      <c r="E26" s="40"/>
      <c r="F26" s="40"/>
    </row>
  </sheetData>
  <mergeCells count="29">
    <mergeCell ref="A15:A16"/>
    <mergeCell ref="A18:A19"/>
    <mergeCell ref="A21:A22"/>
    <mergeCell ref="D21:D22"/>
    <mergeCell ref="E21:E22"/>
    <mergeCell ref="F21:F22"/>
    <mergeCell ref="B12:B13"/>
    <mergeCell ref="B15:B16"/>
    <mergeCell ref="B18:B19"/>
    <mergeCell ref="B21:B22"/>
    <mergeCell ref="D15:D16"/>
    <mergeCell ref="E15:E16"/>
    <mergeCell ref="F15:F16"/>
    <mergeCell ref="D18:D19"/>
    <mergeCell ref="E18:E19"/>
    <mergeCell ref="F18:F19"/>
    <mergeCell ref="A1:F1"/>
    <mergeCell ref="A3:F3"/>
    <mergeCell ref="A6:F6"/>
    <mergeCell ref="A4:F4"/>
    <mergeCell ref="D12:D13"/>
    <mergeCell ref="E12:E13"/>
    <mergeCell ref="F12:F13"/>
    <mergeCell ref="A12:A13"/>
    <mergeCell ref="F8:F10"/>
    <mergeCell ref="A8:A10"/>
    <mergeCell ref="B8:B10"/>
    <mergeCell ref="C8:C10"/>
    <mergeCell ref="D8:E9"/>
  </mergeCells>
  <phoneticPr fontId="4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topLeftCell="A10" workbookViewId="0">
      <selection activeCell="A3" sqref="A3:F3"/>
    </sheetView>
  </sheetViews>
  <sheetFormatPr defaultRowHeight="15" x14ac:dyDescent="0.25"/>
  <cols>
    <col min="1" max="1" width="14" style="18" customWidth="1"/>
    <col min="2" max="2" width="21.7109375" style="18" customWidth="1"/>
    <col min="3" max="3" width="60.42578125" style="18" customWidth="1"/>
    <col min="4" max="4" width="15.85546875" style="21" customWidth="1"/>
    <col min="5" max="5" width="15.140625" style="21" customWidth="1"/>
    <col min="6" max="6" width="18.5703125" style="18" customWidth="1"/>
    <col min="7" max="16384" width="9.140625" style="18"/>
  </cols>
  <sheetData>
    <row r="1" spans="1:12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2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12" s="58" customFormat="1" x14ac:dyDescent="0.25">
      <c r="A4" s="579" t="s">
        <v>316</v>
      </c>
      <c r="B4" s="579"/>
      <c r="C4" s="579"/>
      <c r="D4" s="579"/>
      <c r="E4" s="579"/>
      <c r="F4" s="579"/>
    </row>
    <row r="6" spans="1:12" ht="15" customHeight="1" x14ac:dyDescent="0.25">
      <c r="A6" s="723" t="s">
        <v>185</v>
      </c>
      <c r="B6" s="723"/>
      <c r="C6" s="723"/>
      <c r="D6" s="723"/>
      <c r="E6" s="723"/>
      <c r="F6" s="723"/>
    </row>
    <row r="7" spans="1:12" s="56" customFormat="1" ht="15.75" thickBot="1" x14ac:dyDescent="0.3">
      <c r="D7" s="62"/>
      <c r="E7" s="62"/>
      <c r="F7" s="26" t="s">
        <v>189</v>
      </c>
    </row>
    <row r="8" spans="1:12" s="88" customFormat="1" ht="15" customHeigh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9" t="s">
        <v>348</v>
      </c>
      <c r="G8" s="89"/>
    </row>
    <row r="9" spans="1:12" s="88" customFormat="1" x14ac:dyDescent="0.25">
      <c r="A9" s="601"/>
      <c r="B9" s="603"/>
      <c r="C9" s="603"/>
      <c r="D9" s="603"/>
      <c r="E9" s="603"/>
      <c r="F9" s="610"/>
      <c r="G9" s="89"/>
    </row>
    <row r="10" spans="1:12" s="88" customFormat="1" ht="105.75" customHeight="1" x14ac:dyDescent="0.25">
      <c r="A10" s="601"/>
      <c r="B10" s="603"/>
      <c r="C10" s="604"/>
      <c r="D10" s="197" t="s">
        <v>44</v>
      </c>
      <c r="E10" s="197" t="s">
        <v>45</v>
      </c>
      <c r="F10" s="610"/>
      <c r="G10" s="89"/>
    </row>
    <row r="11" spans="1:12" s="199" customFormat="1" x14ac:dyDescent="0.25">
      <c r="A11" s="206"/>
      <c r="B11" s="183" t="s">
        <v>46</v>
      </c>
      <c r="C11" s="187"/>
      <c r="D11" s="207"/>
      <c r="E11" s="207"/>
      <c r="F11" s="208"/>
      <c r="G11" s="27"/>
      <c r="H11" s="27"/>
      <c r="I11" s="27"/>
      <c r="J11" s="27"/>
      <c r="K11" s="198"/>
      <c r="L11" s="198"/>
    </row>
    <row r="12" spans="1:12" s="199" customFormat="1" ht="30" x14ac:dyDescent="0.25">
      <c r="A12" s="711">
        <v>1</v>
      </c>
      <c r="B12" s="714" t="s">
        <v>261</v>
      </c>
      <c r="C12" s="235" t="s">
        <v>354</v>
      </c>
      <c r="D12" s="707">
        <f>ROUND(+E12/8,0)</f>
        <v>13</v>
      </c>
      <c r="E12" s="708">
        <v>100</v>
      </c>
      <c r="F12" s="709">
        <f>+ROUND((847.53/21)/8*E12,2)</f>
        <v>504.48</v>
      </c>
      <c r="G12" s="27"/>
      <c r="H12" s="27"/>
      <c r="I12" s="27"/>
      <c r="J12" s="27"/>
      <c r="K12" s="198"/>
      <c r="L12" s="198"/>
    </row>
    <row r="13" spans="1:12" s="199" customFormat="1" ht="30" x14ac:dyDescent="0.25">
      <c r="A13" s="712"/>
      <c r="B13" s="715"/>
      <c r="C13" s="235" t="s">
        <v>361</v>
      </c>
      <c r="D13" s="707"/>
      <c r="E13" s="708"/>
      <c r="F13" s="710"/>
      <c r="G13" s="27"/>
      <c r="H13" s="27"/>
      <c r="I13" s="27"/>
      <c r="J13" s="27"/>
      <c r="K13" s="198"/>
      <c r="L13" s="198"/>
    </row>
    <row r="14" spans="1:12" s="199" customFormat="1" x14ac:dyDescent="0.25">
      <c r="A14" s="206"/>
      <c r="B14" s="107" t="s">
        <v>14</v>
      </c>
      <c r="C14" s="187"/>
      <c r="D14" s="207"/>
      <c r="E14" s="207"/>
      <c r="F14" s="208"/>
      <c r="G14" s="27"/>
      <c r="H14" s="27"/>
      <c r="I14" s="27"/>
      <c r="J14" s="27"/>
      <c r="K14" s="198"/>
      <c r="L14" s="198"/>
    </row>
    <row r="15" spans="1:12" s="199" customFormat="1" ht="30" x14ac:dyDescent="0.25">
      <c r="A15" s="718">
        <v>2</v>
      </c>
      <c r="B15" s="714" t="s">
        <v>261</v>
      </c>
      <c r="C15" s="235" t="s">
        <v>355</v>
      </c>
      <c r="D15" s="707">
        <f>ROUND(+E15/8,0)</f>
        <v>11</v>
      </c>
      <c r="E15" s="717">
        <v>90</v>
      </c>
      <c r="F15" s="709">
        <f>+ROUND((847.53/21)/8*E15,2)</f>
        <v>454.03</v>
      </c>
      <c r="G15" s="27"/>
      <c r="H15" s="27"/>
      <c r="I15" s="27"/>
      <c r="J15" s="27"/>
      <c r="K15" s="198"/>
      <c r="L15" s="198"/>
    </row>
    <row r="16" spans="1:12" s="199" customFormat="1" ht="30" x14ac:dyDescent="0.25">
      <c r="A16" s="719"/>
      <c r="B16" s="715"/>
      <c r="C16" s="235" t="s">
        <v>360</v>
      </c>
      <c r="D16" s="707"/>
      <c r="E16" s="717"/>
      <c r="F16" s="710"/>
      <c r="G16" s="27"/>
      <c r="H16" s="27"/>
      <c r="I16" s="27"/>
      <c r="J16" s="27"/>
      <c r="K16" s="198"/>
      <c r="L16" s="198"/>
    </row>
    <row r="17" spans="1:12" s="199" customFormat="1" x14ac:dyDescent="0.25">
      <c r="A17" s="206"/>
      <c r="B17" s="107" t="s">
        <v>86</v>
      </c>
      <c r="C17" s="187"/>
      <c r="D17" s="207"/>
      <c r="E17" s="207"/>
      <c r="F17" s="208"/>
      <c r="G17" s="27"/>
      <c r="H17" s="27"/>
      <c r="I17" s="27"/>
      <c r="J17" s="27"/>
      <c r="K17" s="198"/>
      <c r="L17" s="198"/>
    </row>
    <row r="18" spans="1:12" s="199" customFormat="1" ht="45" x14ac:dyDescent="0.25">
      <c r="A18" s="718">
        <v>3</v>
      </c>
      <c r="B18" s="714" t="s">
        <v>261</v>
      </c>
      <c r="C18" s="235" t="s">
        <v>356</v>
      </c>
      <c r="D18" s="707">
        <f>ROUND(+E18/8,0)</f>
        <v>10</v>
      </c>
      <c r="E18" s="717">
        <v>80</v>
      </c>
      <c r="F18" s="709">
        <f>+ROUND((847.53/21)/8*E18,2)</f>
        <v>403.59</v>
      </c>
      <c r="G18" s="27"/>
      <c r="H18" s="27"/>
      <c r="I18" s="27"/>
      <c r="J18" s="27"/>
      <c r="K18" s="198"/>
      <c r="L18" s="198"/>
    </row>
    <row r="19" spans="1:12" s="199" customFormat="1" ht="50.25" customHeight="1" x14ac:dyDescent="0.25">
      <c r="A19" s="719"/>
      <c r="B19" s="715"/>
      <c r="C19" s="235" t="s">
        <v>359</v>
      </c>
      <c r="D19" s="707"/>
      <c r="E19" s="717"/>
      <c r="F19" s="710"/>
      <c r="G19" s="27"/>
      <c r="H19" s="27"/>
      <c r="I19" s="27"/>
      <c r="J19" s="27"/>
      <c r="K19" s="198"/>
      <c r="L19" s="198"/>
    </row>
    <row r="20" spans="1:12" s="199" customFormat="1" x14ac:dyDescent="0.25">
      <c r="A20" s="206"/>
      <c r="B20" s="107" t="s">
        <v>114</v>
      </c>
      <c r="C20" s="187"/>
      <c r="D20" s="207"/>
      <c r="E20" s="207"/>
      <c r="F20" s="208"/>
      <c r="G20" s="27"/>
      <c r="H20" s="27"/>
      <c r="I20" s="27"/>
      <c r="J20" s="27"/>
      <c r="K20" s="198"/>
      <c r="L20" s="198"/>
    </row>
    <row r="21" spans="1:12" s="199" customFormat="1" ht="40.5" customHeight="1" x14ac:dyDescent="0.25">
      <c r="A21" s="718">
        <v>4</v>
      </c>
      <c r="B21" s="714" t="s">
        <v>261</v>
      </c>
      <c r="C21" s="236" t="s">
        <v>357</v>
      </c>
      <c r="D21" s="707">
        <f>ROUND(+E21/8,0)</f>
        <v>9</v>
      </c>
      <c r="E21" s="717">
        <v>72</v>
      </c>
      <c r="F21" s="709">
        <f>+ROUND((847.53/21)/8*E21,2)</f>
        <v>363.23</v>
      </c>
      <c r="G21" s="27"/>
      <c r="H21" s="27"/>
      <c r="I21" s="27"/>
      <c r="J21" s="27"/>
      <c r="K21" s="198"/>
      <c r="L21" s="198"/>
    </row>
    <row r="22" spans="1:12" s="199" customFormat="1" ht="68.25" customHeight="1" thickBot="1" x14ac:dyDescent="0.3">
      <c r="A22" s="720"/>
      <c r="B22" s="716"/>
      <c r="C22" s="235" t="s">
        <v>358</v>
      </c>
      <c r="D22" s="721"/>
      <c r="E22" s="722"/>
      <c r="F22" s="710"/>
      <c r="G22" s="27"/>
      <c r="H22" s="27"/>
      <c r="I22" s="27"/>
      <c r="J22" s="27"/>
      <c r="K22" s="198"/>
      <c r="L22" s="198"/>
    </row>
    <row r="23" spans="1:12" s="88" customFormat="1" ht="27.75" customHeight="1" thickBot="1" x14ac:dyDescent="0.3">
      <c r="A23" s="103"/>
      <c r="B23" s="104"/>
      <c r="C23" s="104" t="s">
        <v>170</v>
      </c>
      <c r="D23" s="203">
        <f>SUM(D11:D21)</f>
        <v>43</v>
      </c>
      <c r="E23" s="203">
        <f>SUM(E11:E21)</f>
        <v>342</v>
      </c>
      <c r="F23" s="172">
        <f>SUM(F11:F21)</f>
        <v>1725.33</v>
      </c>
    </row>
    <row r="24" spans="1:12" x14ac:dyDescent="0.25">
      <c r="A24" s="39"/>
      <c r="B24" s="20"/>
      <c r="C24" s="25"/>
      <c r="D24" s="41"/>
      <c r="E24" s="40"/>
      <c r="F24" s="40"/>
      <c r="G24" s="22"/>
    </row>
    <row r="25" spans="1:12" x14ac:dyDescent="0.25">
      <c r="A25" s="39"/>
      <c r="B25" s="20"/>
      <c r="C25" s="25"/>
      <c r="D25" s="41"/>
      <c r="E25" s="40"/>
      <c r="F25" s="40"/>
    </row>
    <row r="26" spans="1:12" x14ac:dyDescent="0.25">
      <c r="A26" s="39"/>
      <c r="B26" s="20"/>
      <c r="C26" s="25"/>
      <c r="D26" s="41"/>
      <c r="E26" s="40"/>
      <c r="F26" s="40"/>
    </row>
  </sheetData>
  <mergeCells count="29">
    <mergeCell ref="A1:F1"/>
    <mergeCell ref="A3:F3"/>
    <mergeCell ref="A6:F6"/>
    <mergeCell ref="A8:A10"/>
    <mergeCell ref="B8:B10"/>
    <mergeCell ref="C8:C10"/>
    <mergeCell ref="D8:E9"/>
    <mergeCell ref="F8:F10"/>
    <mergeCell ref="A4:F4"/>
    <mergeCell ref="A15:A16"/>
    <mergeCell ref="B15:B16"/>
    <mergeCell ref="D15:D16"/>
    <mergeCell ref="E15:E16"/>
    <mergeCell ref="F15:F16"/>
    <mergeCell ref="A12:A13"/>
    <mergeCell ref="B12:B13"/>
    <mergeCell ref="D12:D13"/>
    <mergeCell ref="E12:E13"/>
    <mergeCell ref="F12:F13"/>
    <mergeCell ref="A21:A22"/>
    <mergeCell ref="B21:B22"/>
    <mergeCell ref="D21:D22"/>
    <mergeCell ref="E21:E22"/>
    <mergeCell ref="F21:F22"/>
    <mergeCell ref="A18:A19"/>
    <mergeCell ref="B18:B19"/>
    <mergeCell ref="D18:D19"/>
    <mergeCell ref="E18:E19"/>
    <mergeCell ref="F18:F19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5"/>
  <sheetViews>
    <sheetView workbookViewId="0">
      <selection activeCell="K16" sqref="K16"/>
    </sheetView>
  </sheetViews>
  <sheetFormatPr defaultRowHeight="15" x14ac:dyDescent="0.25"/>
  <cols>
    <col min="1" max="1" width="10" style="56" customWidth="1"/>
    <col min="2" max="2" width="16.5703125" style="56" customWidth="1"/>
    <col min="3" max="3" width="85.140625" style="56" customWidth="1"/>
    <col min="4" max="5" width="9.140625" style="56"/>
    <col min="6" max="6" width="19" style="56" customWidth="1"/>
    <col min="7" max="256" width="9.140625" style="56"/>
    <col min="257" max="257" width="10" style="56" customWidth="1"/>
    <col min="258" max="258" width="16.5703125" style="56" customWidth="1"/>
    <col min="259" max="259" width="85.140625" style="56" customWidth="1"/>
    <col min="260" max="261" width="9.140625" style="56"/>
    <col min="262" max="262" width="19" style="56" customWidth="1"/>
    <col min="263" max="512" width="9.140625" style="56"/>
    <col min="513" max="513" width="10" style="56" customWidth="1"/>
    <col min="514" max="514" width="16.5703125" style="56" customWidth="1"/>
    <col min="515" max="515" width="85.140625" style="56" customWidth="1"/>
    <col min="516" max="517" width="9.140625" style="56"/>
    <col min="518" max="518" width="19" style="56" customWidth="1"/>
    <col min="519" max="768" width="9.140625" style="56"/>
    <col min="769" max="769" width="10" style="56" customWidth="1"/>
    <col min="770" max="770" width="16.5703125" style="56" customWidth="1"/>
    <col min="771" max="771" width="85.140625" style="56" customWidth="1"/>
    <col min="772" max="773" width="9.140625" style="56"/>
    <col min="774" max="774" width="19" style="56" customWidth="1"/>
    <col min="775" max="1024" width="9.140625" style="56"/>
    <col min="1025" max="1025" width="10" style="56" customWidth="1"/>
    <col min="1026" max="1026" width="16.5703125" style="56" customWidth="1"/>
    <col min="1027" max="1027" width="85.140625" style="56" customWidth="1"/>
    <col min="1028" max="1029" width="9.140625" style="56"/>
    <col min="1030" max="1030" width="19" style="56" customWidth="1"/>
    <col min="1031" max="1280" width="9.140625" style="56"/>
    <col min="1281" max="1281" width="10" style="56" customWidth="1"/>
    <col min="1282" max="1282" width="16.5703125" style="56" customWidth="1"/>
    <col min="1283" max="1283" width="85.140625" style="56" customWidth="1"/>
    <col min="1284" max="1285" width="9.140625" style="56"/>
    <col min="1286" max="1286" width="19" style="56" customWidth="1"/>
    <col min="1287" max="1536" width="9.140625" style="56"/>
    <col min="1537" max="1537" width="10" style="56" customWidth="1"/>
    <col min="1538" max="1538" width="16.5703125" style="56" customWidth="1"/>
    <col min="1539" max="1539" width="85.140625" style="56" customWidth="1"/>
    <col min="1540" max="1541" width="9.140625" style="56"/>
    <col min="1542" max="1542" width="19" style="56" customWidth="1"/>
    <col min="1543" max="1792" width="9.140625" style="56"/>
    <col min="1793" max="1793" width="10" style="56" customWidth="1"/>
    <col min="1794" max="1794" width="16.5703125" style="56" customWidth="1"/>
    <col min="1795" max="1795" width="85.140625" style="56" customWidth="1"/>
    <col min="1796" max="1797" width="9.140625" style="56"/>
    <col min="1798" max="1798" width="19" style="56" customWidth="1"/>
    <col min="1799" max="2048" width="9.140625" style="56"/>
    <col min="2049" max="2049" width="10" style="56" customWidth="1"/>
    <col min="2050" max="2050" width="16.5703125" style="56" customWidth="1"/>
    <col min="2051" max="2051" width="85.140625" style="56" customWidth="1"/>
    <col min="2052" max="2053" width="9.140625" style="56"/>
    <col min="2054" max="2054" width="19" style="56" customWidth="1"/>
    <col min="2055" max="2304" width="9.140625" style="56"/>
    <col min="2305" max="2305" width="10" style="56" customWidth="1"/>
    <col min="2306" max="2306" width="16.5703125" style="56" customWidth="1"/>
    <col min="2307" max="2307" width="85.140625" style="56" customWidth="1"/>
    <col min="2308" max="2309" width="9.140625" style="56"/>
    <col min="2310" max="2310" width="19" style="56" customWidth="1"/>
    <col min="2311" max="2560" width="9.140625" style="56"/>
    <col min="2561" max="2561" width="10" style="56" customWidth="1"/>
    <col min="2562" max="2562" width="16.5703125" style="56" customWidth="1"/>
    <col min="2563" max="2563" width="85.140625" style="56" customWidth="1"/>
    <col min="2564" max="2565" width="9.140625" style="56"/>
    <col min="2566" max="2566" width="19" style="56" customWidth="1"/>
    <col min="2567" max="2816" width="9.140625" style="56"/>
    <col min="2817" max="2817" width="10" style="56" customWidth="1"/>
    <col min="2818" max="2818" width="16.5703125" style="56" customWidth="1"/>
    <col min="2819" max="2819" width="85.140625" style="56" customWidth="1"/>
    <col min="2820" max="2821" width="9.140625" style="56"/>
    <col min="2822" max="2822" width="19" style="56" customWidth="1"/>
    <col min="2823" max="3072" width="9.140625" style="56"/>
    <col min="3073" max="3073" width="10" style="56" customWidth="1"/>
    <col min="3074" max="3074" width="16.5703125" style="56" customWidth="1"/>
    <col min="3075" max="3075" width="85.140625" style="56" customWidth="1"/>
    <col min="3076" max="3077" width="9.140625" style="56"/>
    <col min="3078" max="3078" width="19" style="56" customWidth="1"/>
    <col min="3079" max="3328" width="9.140625" style="56"/>
    <col min="3329" max="3329" width="10" style="56" customWidth="1"/>
    <col min="3330" max="3330" width="16.5703125" style="56" customWidth="1"/>
    <col min="3331" max="3331" width="85.140625" style="56" customWidth="1"/>
    <col min="3332" max="3333" width="9.140625" style="56"/>
    <col min="3334" max="3334" width="19" style="56" customWidth="1"/>
    <col min="3335" max="3584" width="9.140625" style="56"/>
    <col min="3585" max="3585" width="10" style="56" customWidth="1"/>
    <col min="3586" max="3586" width="16.5703125" style="56" customWidth="1"/>
    <col min="3587" max="3587" width="85.140625" style="56" customWidth="1"/>
    <col min="3588" max="3589" width="9.140625" style="56"/>
    <col min="3590" max="3590" width="19" style="56" customWidth="1"/>
    <col min="3591" max="3840" width="9.140625" style="56"/>
    <col min="3841" max="3841" width="10" style="56" customWidth="1"/>
    <col min="3842" max="3842" width="16.5703125" style="56" customWidth="1"/>
    <col min="3843" max="3843" width="85.140625" style="56" customWidth="1"/>
    <col min="3844" max="3845" width="9.140625" style="56"/>
    <col min="3846" max="3846" width="19" style="56" customWidth="1"/>
    <col min="3847" max="4096" width="9.140625" style="56"/>
    <col min="4097" max="4097" width="10" style="56" customWidth="1"/>
    <col min="4098" max="4098" width="16.5703125" style="56" customWidth="1"/>
    <col min="4099" max="4099" width="85.140625" style="56" customWidth="1"/>
    <col min="4100" max="4101" width="9.140625" style="56"/>
    <col min="4102" max="4102" width="19" style="56" customWidth="1"/>
    <col min="4103" max="4352" width="9.140625" style="56"/>
    <col min="4353" max="4353" width="10" style="56" customWidth="1"/>
    <col min="4354" max="4354" width="16.5703125" style="56" customWidth="1"/>
    <col min="4355" max="4355" width="85.140625" style="56" customWidth="1"/>
    <col min="4356" max="4357" width="9.140625" style="56"/>
    <col min="4358" max="4358" width="19" style="56" customWidth="1"/>
    <col min="4359" max="4608" width="9.140625" style="56"/>
    <col min="4609" max="4609" width="10" style="56" customWidth="1"/>
    <col min="4610" max="4610" width="16.5703125" style="56" customWidth="1"/>
    <col min="4611" max="4611" width="85.140625" style="56" customWidth="1"/>
    <col min="4612" max="4613" width="9.140625" style="56"/>
    <col min="4614" max="4614" width="19" style="56" customWidth="1"/>
    <col min="4615" max="4864" width="9.140625" style="56"/>
    <col min="4865" max="4865" width="10" style="56" customWidth="1"/>
    <col min="4866" max="4866" width="16.5703125" style="56" customWidth="1"/>
    <col min="4867" max="4867" width="85.140625" style="56" customWidth="1"/>
    <col min="4868" max="4869" width="9.140625" style="56"/>
    <col min="4870" max="4870" width="19" style="56" customWidth="1"/>
    <col min="4871" max="5120" width="9.140625" style="56"/>
    <col min="5121" max="5121" width="10" style="56" customWidth="1"/>
    <col min="5122" max="5122" width="16.5703125" style="56" customWidth="1"/>
    <col min="5123" max="5123" width="85.140625" style="56" customWidth="1"/>
    <col min="5124" max="5125" width="9.140625" style="56"/>
    <col min="5126" max="5126" width="19" style="56" customWidth="1"/>
    <col min="5127" max="5376" width="9.140625" style="56"/>
    <col min="5377" max="5377" width="10" style="56" customWidth="1"/>
    <col min="5378" max="5378" width="16.5703125" style="56" customWidth="1"/>
    <col min="5379" max="5379" width="85.140625" style="56" customWidth="1"/>
    <col min="5380" max="5381" width="9.140625" style="56"/>
    <col min="5382" max="5382" width="19" style="56" customWidth="1"/>
    <col min="5383" max="5632" width="9.140625" style="56"/>
    <col min="5633" max="5633" width="10" style="56" customWidth="1"/>
    <col min="5634" max="5634" width="16.5703125" style="56" customWidth="1"/>
    <col min="5635" max="5635" width="85.140625" style="56" customWidth="1"/>
    <col min="5636" max="5637" width="9.140625" style="56"/>
    <col min="5638" max="5638" width="19" style="56" customWidth="1"/>
    <col min="5639" max="5888" width="9.140625" style="56"/>
    <col min="5889" max="5889" width="10" style="56" customWidth="1"/>
    <col min="5890" max="5890" width="16.5703125" style="56" customWidth="1"/>
    <col min="5891" max="5891" width="85.140625" style="56" customWidth="1"/>
    <col min="5892" max="5893" width="9.140625" style="56"/>
    <col min="5894" max="5894" width="19" style="56" customWidth="1"/>
    <col min="5895" max="6144" width="9.140625" style="56"/>
    <col min="6145" max="6145" width="10" style="56" customWidth="1"/>
    <col min="6146" max="6146" width="16.5703125" style="56" customWidth="1"/>
    <col min="6147" max="6147" width="85.140625" style="56" customWidth="1"/>
    <col min="6148" max="6149" width="9.140625" style="56"/>
    <col min="6150" max="6150" width="19" style="56" customWidth="1"/>
    <col min="6151" max="6400" width="9.140625" style="56"/>
    <col min="6401" max="6401" width="10" style="56" customWidth="1"/>
    <col min="6402" max="6402" width="16.5703125" style="56" customWidth="1"/>
    <col min="6403" max="6403" width="85.140625" style="56" customWidth="1"/>
    <col min="6404" max="6405" width="9.140625" style="56"/>
    <col min="6406" max="6406" width="19" style="56" customWidth="1"/>
    <col min="6407" max="6656" width="9.140625" style="56"/>
    <col min="6657" max="6657" width="10" style="56" customWidth="1"/>
    <col min="6658" max="6658" width="16.5703125" style="56" customWidth="1"/>
    <col min="6659" max="6659" width="85.140625" style="56" customWidth="1"/>
    <col min="6660" max="6661" width="9.140625" style="56"/>
    <col min="6662" max="6662" width="19" style="56" customWidth="1"/>
    <col min="6663" max="6912" width="9.140625" style="56"/>
    <col min="6913" max="6913" width="10" style="56" customWidth="1"/>
    <col min="6914" max="6914" width="16.5703125" style="56" customWidth="1"/>
    <col min="6915" max="6915" width="85.140625" style="56" customWidth="1"/>
    <col min="6916" max="6917" width="9.140625" style="56"/>
    <col min="6918" max="6918" width="19" style="56" customWidth="1"/>
    <col min="6919" max="7168" width="9.140625" style="56"/>
    <col min="7169" max="7169" width="10" style="56" customWidth="1"/>
    <col min="7170" max="7170" width="16.5703125" style="56" customWidth="1"/>
    <col min="7171" max="7171" width="85.140625" style="56" customWidth="1"/>
    <col min="7172" max="7173" width="9.140625" style="56"/>
    <col min="7174" max="7174" width="19" style="56" customWidth="1"/>
    <col min="7175" max="7424" width="9.140625" style="56"/>
    <col min="7425" max="7425" width="10" style="56" customWidth="1"/>
    <col min="7426" max="7426" width="16.5703125" style="56" customWidth="1"/>
    <col min="7427" max="7427" width="85.140625" style="56" customWidth="1"/>
    <col min="7428" max="7429" width="9.140625" style="56"/>
    <col min="7430" max="7430" width="19" style="56" customWidth="1"/>
    <col min="7431" max="7680" width="9.140625" style="56"/>
    <col min="7681" max="7681" width="10" style="56" customWidth="1"/>
    <col min="7682" max="7682" width="16.5703125" style="56" customWidth="1"/>
    <col min="7683" max="7683" width="85.140625" style="56" customWidth="1"/>
    <col min="7684" max="7685" width="9.140625" style="56"/>
    <col min="7686" max="7686" width="19" style="56" customWidth="1"/>
    <col min="7687" max="7936" width="9.140625" style="56"/>
    <col min="7937" max="7937" width="10" style="56" customWidth="1"/>
    <col min="7938" max="7938" width="16.5703125" style="56" customWidth="1"/>
    <col min="7939" max="7939" width="85.140625" style="56" customWidth="1"/>
    <col min="7940" max="7941" width="9.140625" style="56"/>
    <col min="7942" max="7942" width="19" style="56" customWidth="1"/>
    <col min="7943" max="8192" width="9.140625" style="56"/>
    <col min="8193" max="8193" width="10" style="56" customWidth="1"/>
    <col min="8194" max="8194" width="16.5703125" style="56" customWidth="1"/>
    <col min="8195" max="8195" width="85.140625" style="56" customWidth="1"/>
    <col min="8196" max="8197" width="9.140625" style="56"/>
    <col min="8198" max="8198" width="19" style="56" customWidth="1"/>
    <col min="8199" max="8448" width="9.140625" style="56"/>
    <col min="8449" max="8449" width="10" style="56" customWidth="1"/>
    <col min="8450" max="8450" width="16.5703125" style="56" customWidth="1"/>
    <col min="8451" max="8451" width="85.140625" style="56" customWidth="1"/>
    <col min="8452" max="8453" width="9.140625" style="56"/>
    <col min="8454" max="8454" width="19" style="56" customWidth="1"/>
    <col min="8455" max="8704" width="9.140625" style="56"/>
    <col min="8705" max="8705" width="10" style="56" customWidth="1"/>
    <col min="8706" max="8706" width="16.5703125" style="56" customWidth="1"/>
    <col min="8707" max="8707" width="85.140625" style="56" customWidth="1"/>
    <col min="8708" max="8709" width="9.140625" style="56"/>
    <col min="8710" max="8710" width="19" style="56" customWidth="1"/>
    <col min="8711" max="8960" width="9.140625" style="56"/>
    <col min="8961" max="8961" width="10" style="56" customWidth="1"/>
    <col min="8962" max="8962" width="16.5703125" style="56" customWidth="1"/>
    <col min="8963" max="8963" width="85.140625" style="56" customWidth="1"/>
    <col min="8964" max="8965" width="9.140625" style="56"/>
    <col min="8966" max="8966" width="19" style="56" customWidth="1"/>
    <col min="8967" max="9216" width="9.140625" style="56"/>
    <col min="9217" max="9217" width="10" style="56" customWidth="1"/>
    <col min="9218" max="9218" width="16.5703125" style="56" customWidth="1"/>
    <col min="9219" max="9219" width="85.140625" style="56" customWidth="1"/>
    <col min="9220" max="9221" width="9.140625" style="56"/>
    <col min="9222" max="9222" width="19" style="56" customWidth="1"/>
    <col min="9223" max="9472" width="9.140625" style="56"/>
    <col min="9473" max="9473" width="10" style="56" customWidth="1"/>
    <col min="9474" max="9474" width="16.5703125" style="56" customWidth="1"/>
    <col min="9475" max="9475" width="85.140625" style="56" customWidth="1"/>
    <col min="9476" max="9477" width="9.140625" style="56"/>
    <col min="9478" max="9478" width="19" style="56" customWidth="1"/>
    <col min="9479" max="9728" width="9.140625" style="56"/>
    <col min="9729" max="9729" width="10" style="56" customWidth="1"/>
    <col min="9730" max="9730" width="16.5703125" style="56" customWidth="1"/>
    <col min="9731" max="9731" width="85.140625" style="56" customWidth="1"/>
    <col min="9732" max="9733" width="9.140625" style="56"/>
    <col min="9734" max="9734" width="19" style="56" customWidth="1"/>
    <col min="9735" max="9984" width="9.140625" style="56"/>
    <col min="9985" max="9985" width="10" style="56" customWidth="1"/>
    <col min="9986" max="9986" width="16.5703125" style="56" customWidth="1"/>
    <col min="9987" max="9987" width="85.140625" style="56" customWidth="1"/>
    <col min="9988" max="9989" width="9.140625" style="56"/>
    <col min="9990" max="9990" width="19" style="56" customWidth="1"/>
    <col min="9991" max="10240" width="9.140625" style="56"/>
    <col min="10241" max="10241" width="10" style="56" customWidth="1"/>
    <col min="10242" max="10242" width="16.5703125" style="56" customWidth="1"/>
    <col min="10243" max="10243" width="85.140625" style="56" customWidth="1"/>
    <col min="10244" max="10245" width="9.140625" style="56"/>
    <col min="10246" max="10246" width="19" style="56" customWidth="1"/>
    <col min="10247" max="10496" width="9.140625" style="56"/>
    <col min="10497" max="10497" width="10" style="56" customWidth="1"/>
    <col min="10498" max="10498" width="16.5703125" style="56" customWidth="1"/>
    <col min="10499" max="10499" width="85.140625" style="56" customWidth="1"/>
    <col min="10500" max="10501" width="9.140625" style="56"/>
    <col min="10502" max="10502" width="19" style="56" customWidth="1"/>
    <col min="10503" max="10752" width="9.140625" style="56"/>
    <col min="10753" max="10753" width="10" style="56" customWidth="1"/>
    <col min="10754" max="10754" width="16.5703125" style="56" customWidth="1"/>
    <col min="10755" max="10755" width="85.140625" style="56" customWidth="1"/>
    <col min="10756" max="10757" width="9.140625" style="56"/>
    <col min="10758" max="10758" width="19" style="56" customWidth="1"/>
    <col min="10759" max="11008" width="9.140625" style="56"/>
    <col min="11009" max="11009" width="10" style="56" customWidth="1"/>
    <col min="11010" max="11010" width="16.5703125" style="56" customWidth="1"/>
    <col min="11011" max="11011" width="85.140625" style="56" customWidth="1"/>
    <col min="11012" max="11013" width="9.140625" style="56"/>
    <col min="11014" max="11014" width="19" style="56" customWidth="1"/>
    <col min="11015" max="11264" width="9.140625" style="56"/>
    <col min="11265" max="11265" width="10" style="56" customWidth="1"/>
    <col min="11266" max="11266" width="16.5703125" style="56" customWidth="1"/>
    <col min="11267" max="11267" width="85.140625" style="56" customWidth="1"/>
    <col min="11268" max="11269" width="9.140625" style="56"/>
    <col min="11270" max="11270" width="19" style="56" customWidth="1"/>
    <col min="11271" max="11520" width="9.140625" style="56"/>
    <col min="11521" max="11521" width="10" style="56" customWidth="1"/>
    <col min="11522" max="11522" width="16.5703125" style="56" customWidth="1"/>
    <col min="11523" max="11523" width="85.140625" style="56" customWidth="1"/>
    <col min="11524" max="11525" width="9.140625" style="56"/>
    <col min="11526" max="11526" width="19" style="56" customWidth="1"/>
    <col min="11527" max="11776" width="9.140625" style="56"/>
    <col min="11777" max="11777" width="10" style="56" customWidth="1"/>
    <col min="11778" max="11778" width="16.5703125" style="56" customWidth="1"/>
    <col min="11779" max="11779" width="85.140625" style="56" customWidth="1"/>
    <col min="11780" max="11781" width="9.140625" style="56"/>
    <col min="11782" max="11782" width="19" style="56" customWidth="1"/>
    <col min="11783" max="12032" width="9.140625" style="56"/>
    <col min="12033" max="12033" width="10" style="56" customWidth="1"/>
    <col min="12034" max="12034" width="16.5703125" style="56" customWidth="1"/>
    <col min="12035" max="12035" width="85.140625" style="56" customWidth="1"/>
    <col min="12036" max="12037" width="9.140625" style="56"/>
    <col min="12038" max="12038" width="19" style="56" customWidth="1"/>
    <col min="12039" max="12288" width="9.140625" style="56"/>
    <col min="12289" max="12289" width="10" style="56" customWidth="1"/>
    <col min="12290" max="12290" width="16.5703125" style="56" customWidth="1"/>
    <col min="12291" max="12291" width="85.140625" style="56" customWidth="1"/>
    <col min="12292" max="12293" width="9.140625" style="56"/>
    <col min="12294" max="12294" width="19" style="56" customWidth="1"/>
    <col min="12295" max="12544" width="9.140625" style="56"/>
    <col min="12545" max="12545" width="10" style="56" customWidth="1"/>
    <col min="12546" max="12546" width="16.5703125" style="56" customWidth="1"/>
    <col min="12547" max="12547" width="85.140625" style="56" customWidth="1"/>
    <col min="12548" max="12549" width="9.140625" style="56"/>
    <col min="12550" max="12550" width="19" style="56" customWidth="1"/>
    <col min="12551" max="12800" width="9.140625" style="56"/>
    <col min="12801" max="12801" width="10" style="56" customWidth="1"/>
    <col min="12802" max="12802" width="16.5703125" style="56" customWidth="1"/>
    <col min="12803" max="12803" width="85.140625" style="56" customWidth="1"/>
    <col min="12804" max="12805" width="9.140625" style="56"/>
    <col min="12806" max="12806" width="19" style="56" customWidth="1"/>
    <col min="12807" max="13056" width="9.140625" style="56"/>
    <col min="13057" max="13057" width="10" style="56" customWidth="1"/>
    <col min="13058" max="13058" width="16.5703125" style="56" customWidth="1"/>
    <col min="13059" max="13059" width="85.140625" style="56" customWidth="1"/>
    <col min="13060" max="13061" width="9.140625" style="56"/>
    <col min="13062" max="13062" width="19" style="56" customWidth="1"/>
    <col min="13063" max="13312" width="9.140625" style="56"/>
    <col min="13313" max="13313" width="10" style="56" customWidth="1"/>
    <col min="13314" max="13314" width="16.5703125" style="56" customWidth="1"/>
    <col min="13315" max="13315" width="85.140625" style="56" customWidth="1"/>
    <col min="13316" max="13317" width="9.140625" style="56"/>
    <col min="13318" max="13318" width="19" style="56" customWidth="1"/>
    <col min="13319" max="13568" width="9.140625" style="56"/>
    <col min="13569" max="13569" width="10" style="56" customWidth="1"/>
    <col min="13570" max="13570" width="16.5703125" style="56" customWidth="1"/>
    <col min="13571" max="13571" width="85.140625" style="56" customWidth="1"/>
    <col min="13572" max="13573" width="9.140625" style="56"/>
    <col min="13574" max="13574" width="19" style="56" customWidth="1"/>
    <col min="13575" max="13824" width="9.140625" style="56"/>
    <col min="13825" max="13825" width="10" style="56" customWidth="1"/>
    <col min="13826" max="13826" width="16.5703125" style="56" customWidth="1"/>
    <col min="13827" max="13827" width="85.140625" style="56" customWidth="1"/>
    <col min="13828" max="13829" width="9.140625" style="56"/>
    <col min="13830" max="13830" width="19" style="56" customWidth="1"/>
    <col min="13831" max="14080" width="9.140625" style="56"/>
    <col min="14081" max="14081" width="10" style="56" customWidth="1"/>
    <col min="14082" max="14082" width="16.5703125" style="56" customWidth="1"/>
    <col min="14083" max="14083" width="85.140625" style="56" customWidth="1"/>
    <col min="14084" max="14085" width="9.140625" style="56"/>
    <col min="14086" max="14086" width="19" style="56" customWidth="1"/>
    <col min="14087" max="14336" width="9.140625" style="56"/>
    <col min="14337" max="14337" width="10" style="56" customWidth="1"/>
    <col min="14338" max="14338" width="16.5703125" style="56" customWidth="1"/>
    <col min="14339" max="14339" width="85.140625" style="56" customWidth="1"/>
    <col min="14340" max="14341" width="9.140625" style="56"/>
    <col min="14342" max="14342" width="19" style="56" customWidth="1"/>
    <col min="14343" max="14592" width="9.140625" style="56"/>
    <col min="14593" max="14593" width="10" style="56" customWidth="1"/>
    <col min="14594" max="14594" width="16.5703125" style="56" customWidth="1"/>
    <col min="14595" max="14595" width="85.140625" style="56" customWidth="1"/>
    <col min="14596" max="14597" width="9.140625" style="56"/>
    <col min="14598" max="14598" width="19" style="56" customWidth="1"/>
    <col min="14599" max="14848" width="9.140625" style="56"/>
    <col min="14849" max="14849" width="10" style="56" customWidth="1"/>
    <col min="14850" max="14850" width="16.5703125" style="56" customWidth="1"/>
    <col min="14851" max="14851" width="85.140625" style="56" customWidth="1"/>
    <col min="14852" max="14853" width="9.140625" style="56"/>
    <col min="14854" max="14854" width="19" style="56" customWidth="1"/>
    <col min="14855" max="15104" width="9.140625" style="56"/>
    <col min="15105" max="15105" width="10" style="56" customWidth="1"/>
    <col min="15106" max="15106" width="16.5703125" style="56" customWidth="1"/>
    <col min="15107" max="15107" width="85.140625" style="56" customWidth="1"/>
    <col min="15108" max="15109" width="9.140625" style="56"/>
    <col min="15110" max="15110" width="19" style="56" customWidth="1"/>
    <col min="15111" max="15360" width="9.140625" style="56"/>
    <col min="15361" max="15361" width="10" style="56" customWidth="1"/>
    <col min="15362" max="15362" width="16.5703125" style="56" customWidth="1"/>
    <col min="15363" max="15363" width="85.140625" style="56" customWidth="1"/>
    <col min="15364" max="15365" width="9.140625" style="56"/>
    <col min="15366" max="15366" width="19" style="56" customWidth="1"/>
    <col min="15367" max="15616" width="9.140625" style="56"/>
    <col min="15617" max="15617" width="10" style="56" customWidth="1"/>
    <col min="15618" max="15618" width="16.5703125" style="56" customWidth="1"/>
    <col min="15619" max="15619" width="85.140625" style="56" customWidth="1"/>
    <col min="15620" max="15621" width="9.140625" style="56"/>
    <col min="15622" max="15622" width="19" style="56" customWidth="1"/>
    <col min="15623" max="15872" width="9.140625" style="56"/>
    <col min="15873" max="15873" width="10" style="56" customWidth="1"/>
    <col min="15874" max="15874" width="16.5703125" style="56" customWidth="1"/>
    <col min="15875" max="15875" width="85.140625" style="56" customWidth="1"/>
    <col min="15876" max="15877" width="9.140625" style="56"/>
    <col min="15878" max="15878" width="19" style="56" customWidth="1"/>
    <col min="15879" max="16128" width="9.140625" style="56"/>
    <col min="16129" max="16129" width="10" style="56" customWidth="1"/>
    <col min="16130" max="16130" width="16.5703125" style="56" customWidth="1"/>
    <col min="16131" max="16131" width="85.140625" style="56" customWidth="1"/>
    <col min="16132" max="16133" width="9.140625" style="56"/>
    <col min="16134" max="16134" width="19" style="56" customWidth="1"/>
    <col min="16135" max="16384" width="9.140625" style="56"/>
  </cols>
  <sheetData>
    <row r="1" spans="1:7" ht="15" customHeight="1" x14ac:dyDescent="0.25">
      <c r="A1" s="578" t="s">
        <v>152</v>
      </c>
      <c r="B1" s="578"/>
      <c r="C1" s="578"/>
      <c r="D1" s="578"/>
      <c r="E1" s="578"/>
      <c r="F1" s="578"/>
    </row>
    <row r="2" spans="1:7" x14ac:dyDescent="0.25">
      <c r="A2" s="539"/>
      <c r="B2" s="539"/>
      <c r="C2" s="539"/>
      <c r="D2" s="539"/>
      <c r="E2" s="539"/>
      <c r="F2" s="539"/>
    </row>
    <row r="3" spans="1:7" ht="15" customHeight="1" x14ac:dyDescent="0.25">
      <c r="A3" s="578" t="s">
        <v>366</v>
      </c>
      <c r="B3" s="578"/>
      <c r="C3" s="578"/>
      <c r="D3" s="578"/>
      <c r="E3" s="578"/>
      <c r="F3" s="578"/>
    </row>
    <row r="4" spans="1:7" x14ac:dyDescent="0.25">
      <c r="A4" s="579" t="s">
        <v>515</v>
      </c>
      <c r="B4" s="579"/>
      <c r="C4" s="579"/>
      <c r="D4" s="579"/>
      <c r="E4" s="579"/>
      <c r="F4" s="579"/>
    </row>
    <row r="5" spans="1:7" ht="15" customHeight="1" x14ac:dyDescent="0.25">
      <c r="A5" s="540"/>
      <c r="B5" s="540"/>
      <c r="C5" s="540"/>
      <c r="D5" s="540"/>
      <c r="E5" s="540"/>
      <c r="F5" s="540"/>
    </row>
    <row r="6" spans="1:7" ht="15.75" thickBot="1" x14ac:dyDescent="0.3">
      <c r="A6" s="608" t="s">
        <v>516</v>
      </c>
      <c r="B6" s="608"/>
      <c r="C6" s="608"/>
      <c r="D6" s="608"/>
      <c r="E6" s="608"/>
      <c r="F6" s="608"/>
    </row>
    <row r="7" spans="1:7" ht="15" customHeight="1" x14ac:dyDescent="0.25">
      <c r="A7" s="600" t="s">
        <v>133</v>
      </c>
      <c r="B7" s="602" t="s">
        <v>134</v>
      </c>
      <c r="C7" s="602" t="s">
        <v>135</v>
      </c>
      <c r="D7" s="602" t="s">
        <v>136</v>
      </c>
      <c r="E7" s="602"/>
      <c r="F7" s="609" t="s">
        <v>517</v>
      </c>
    </row>
    <row r="8" spans="1:7" x14ac:dyDescent="0.25">
      <c r="A8" s="601"/>
      <c r="B8" s="603"/>
      <c r="C8" s="603"/>
      <c r="D8" s="603"/>
      <c r="E8" s="603"/>
      <c r="F8" s="610"/>
    </row>
    <row r="9" spans="1:7" ht="15" customHeight="1" x14ac:dyDescent="0.25">
      <c r="A9" s="601"/>
      <c r="B9" s="603"/>
      <c r="C9" s="603"/>
      <c r="D9" s="541" t="s">
        <v>44</v>
      </c>
      <c r="E9" s="541" t="s">
        <v>45</v>
      </c>
      <c r="F9" s="610"/>
    </row>
    <row r="10" spans="1:7" x14ac:dyDescent="0.25">
      <c r="A10" s="173"/>
      <c r="B10" s="174" t="s">
        <v>104</v>
      </c>
      <c r="C10" s="107"/>
      <c r="D10" s="108"/>
      <c r="E10" s="108"/>
      <c r="F10" s="543"/>
    </row>
    <row r="11" spans="1:7" ht="60" x14ac:dyDescent="0.25">
      <c r="A11" s="90">
        <v>1</v>
      </c>
      <c r="B11" s="544" t="s">
        <v>261</v>
      </c>
      <c r="C11" s="542" t="s">
        <v>518</v>
      </c>
      <c r="D11" s="47">
        <v>2</v>
      </c>
      <c r="E11" s="47">
        <v>8</v>
      </c>
      <c r="F11" s="49">
        <f t="shared" ref="F11:F17" si="0">+ROUND((230/21)*D11,2)</f>
        <v>21.9</v>
      </c>
    </row>
    <row r="12" spans="1:7" ht="45" x14ac:dyDescent="0.25">
      <c r="A12" s="90">
        <v>2</v>
      </c>
      <c r="B12" s="544" t="s">
        <v>261</v>
      </c>
      <c r="C12" s="542" t="s">
        <v>519</v>
      </c>
      <c r="D12" s="47">
        <v>2</v>
      </c>
      <c r="E12" s="47">
        <v>8</v>
      </c>
      <c r="F12" s="49">
        <f t="shared" si="0"/>
        <v>21.9</v>
      </c>
    </row>
    <row r="13" spans="1:7" ht="75" x14ac:dyDescent="0.25">
      <c r="A13" s="90">
        <v>3</v>
      </c>
      <c r="B13" s="544" t="s">
        <v>261</v>
      </c>
      <c r="C13" s="542" t="s">
        <v>520</v>
      </c>
      <c r="D13" s="47">
        <v>2</v>
      </c>
      <c r="E13" s="47">
        <v>8</v>
      </c>
      <c r="F13" s="49">
        <f t="shared" si="0"/>
        <v>21.9</v>
      </c>
    </row>
    <row r="14" spans="1:7" ht="60" x14ac:dyDescent="0.25">
      <c r="A14" s="90">
        <v>4</v>
      </c>
      <c r="B14" s="544" t="s">
        <v>261</v>
      </c>
      <c r="C14" s="542" t="s">
        <v>521</v>
      </c>
      <c r="D14" s="47">
        <v>2</v>
      </c>
      <c r="E14" s="47">
        <v>8</v>
      </c>
      <c r="F14" s="49">
        <f t="shared" si="0"/>
        <v>21.9</v>
      </c>
    </row>
    <row r="15" spans="1:7" x14ac:dyDescent="0.25">
      <c r="A15" s="90"/>
      <c r="B15" s="544"/>
      <c r="C15" s="542"/>
      <c r="D15" s="47"/>
      <c r="E15" s="47"/>
      <c r="F15" s="49">
        <f t="shared" si="0"/>
        <v>0</v>
      </c>
    </row>
    <row r="16" spans="1:7" ht="60" x14ac:dyDescent="0.25">
      <c r="A16" s="90">
        <v>5</v>
      </c>
      <c r="B16" s="544" t="s">
        <v>261</v>
      </c>
      <c r="C16" s="542" t="s">
        <v>522</v>
      </c>
      <c r="D16" s="47">
        <v>2</v>
      </c>
      <c r="E16" s="47">
        <v>8</v>
      </c>
      <c r="F16" s="49">
        <f t="shared" si="0"/>
        <v>21.9</v>
      </c>
      <c r="G16" s="88"/>
    </row>
    <row r="17" spans="1:7" ht="45" x14ac:dyDescent="0.25">
      <c r="A17" s="90">
        <v>6</v>
      </c>
      <c r="B17" s="544" t="s">
        <v>261</v>
      </c>
      <c r="C17" s="542" t="s">
        <v>523</v>
      </c>
      <c r="D17" s="47">
        <v>2</v>
      </c>
      <c r="E17" s="47">
        <v>8</v>
      </c>
      <c r="F17" s="49">
        <f t="shared" si="0"/>
        <v>21.9</v>
      </c>
      <c r="G17" s="88"/>
    </row>
    <row r="18" spans="1:7" x14ac:dyDescent="0.25">
      <c r="A18" s="173"/>
      <c r="B18" s="174" t="s">
        <v>54</v>
      </c>
      <c r="C18" s="107"/>
      <c r="D18" s="108"/>
      <c r="E18" s="108"/>
      <c r="F18" s="543"/>
    </row>
    <row r="19" spans="1:7" ht="105" x14ac:dyDescent="0.25">
      <c r="A19" s="90">
        <v>7</v>
      </c>
      <c r="B19" s="544" t="s">
        <v>261</v>
      </c>
      <c r="C19" s="542" t="s">
        <v>524</v>
      </c>
      <c r="D19" s="47">
        <v>3</v>
      </c>
      <c r="E19" s="47">
        <v>24</v>
      </c>
      <c r="F19" s="49">
        <f t="shared" ref="F19:F25" si="1">+ROUND((230/21)*D19,2)</f>
        <v>32.86</v>
      </c>
    </row>
    <row r="20" spans="1:7" ht="45" x14ac:dyDescent="0.25">
      <c r="A20" s="90">
        <v>8</v>
      </c>
      <c r="B20" s="544" t="s">
        <v>261</v>
      </c>
      <c r="C20" s="542" t="s">
        <v>525</v>
      </c>
      <c r="D20" s="47">
        <v>2</v>
      </c>
      <c r="E20" s="47">
        <v>8</v>
      </c>
      <c r="F20" s="49">
        <f t="shared" si="1"/>
        <v>21.9</v>
      </c>
    </row>
    <row r="21" spans="1:7" ht="30" x14ac:dyDescent="0.25">
      <c r="A21" s="90">
        <v>9</v>
      </c>
      <c r="B21" s="544" t="s">
        <v>261</v>
      </c>
      <c r="C21" s="542" t="s">
        <v>526</v>
      </c>
      <c r="D21" s="47">
        <v>2</v>
      </c>
      <c r="E21" s="47">
        <v>8</v>
      </c>
      <c r="F21" s="49">
        <f t="shared" si="1"/>
        <v>21.9</v>
      </c>
    </row>
    <row r="22" spans="1:7" ht="45" x14ac:dyDescent="0.25">
      <c r="A22" s="90">
        <v>10</v>
      </c>
      <c r="B22" s="544" t="s">
        <v>261</v>
      </c>
      <c r="C22" s="542" t="s">
        <v>527</v>
      </c>
      <c r="D22" s="47">
        <v>2</v>
      </c>
      <c r="E22" s="47">
        <v>8</v>
      </c>
      <c r="F22" s="49">
        <f t="shared" si="1"/>
        <v>21.9</v>
      </c>
    </row>
    <row r="23" spans="1:7" ht="45" x14ac:dyDescent="0.25">
      <c r="A23" s="90">
        <v>11</v>
      </c>
      <c r="B23" s="544" t="s">
        <v>261</v>
      </c>
      <c r="C23" s="542" t="s">
        <v>528</v>
      </c>
      <c r="D23" s="47">
        <v>2</v>
      </c>
      <c r="E23" s="47">
        <v>8</v>
      </c>
      <c r="F23" s="49">
        <f t="shared" si="1"/>
        <v>21.9</v>
      </c>
    </row>
    <row r="24" spans="1:7" ht="60" x14ac:dyDescent="0.25">
      <c r="A24" s="90">
        <v>12</v>
      </c>
      <c r="B24" s="544" t="s">
        <v>261</v>
      </c>
      <c r="C24" s="542" t="s">
        <v>529</v>
      </c>
      <c r="D24" s="47">
        <v>2</v>
      </c>
      <c r="E24" s="47">
        <v>8</v>
      </c>
      <c r="F24" s="49">
        <f t="shared" si="1"/>
        <v>21.9</v>
      </c>
    </row>
    <row r="25" spans="1:7" ht="45" x14ac:dyDescent="0.25">
      <c r="A25" s="90">
        <v>13</v>
      </c>
      <c r="B25" s="544" t="s">
        <v>261</v>
      </c>
      <c r="C25" s="542" t="s">
        <v>530</v>
      </c>
      <c r="D25" s="47">
        <v>2</v>
      </c>
      <c r="E25" s="47">
        <v>8</v>
      </c>
      <c r="F25" s="49">
        <f t="shared" si="1"/>
        <v>21.9</v>
      </c>
    </row>
    <row r="26" spans="1:7" x14ac:dyDescent="0.25">
      <c r="A26" s="173"/>
      <c r="B26" s="174" t="s">
        <v>55</v>
      </c>
      <c r="C26" s="107"/>
      <c r="D26" s="108"/>
      <c r="E26" s="108"/>
      <c r="F26" s="543"/>
    </row>
    <row r="27" spans="1:7" ht="60" x14ac:dyDescent="0.25">
      <c r="A27" s="90">
        <v>14</v>
      </c>
      <c r="B27" s="544" t="s">
        <v>261</v>
      </c>
      <c r="C27" s="542" t="s">
        <v>531</v>
      </c>
      <c r="D27" s="47">
        <v>2</v>
      </c>
      <c r="E27" s="47">
        <v>8</v>
      </c>
      <c r="F27" s="49">
        <f t="shared" ref="F27:F34" si="2">+ROUND((230/21)*D27,2)</f>
        <v>21.9</v>
      </c>
    </row>
    <row r="28" spans="1:7" ht="90" x14ac:dyDescent="0.25">
      <c r="A28" s="90">
        <v>15</v>
      </c>
      <c r="B28" s="544" t="s">
        <v>261</v>
      </c>
      <c r="C28" s="542" t="s">
        <v>532</v>
      </c>
      <c r="D28" s="47">
        <v>3</v>
      </c>
      <c r="E28" s="47">
        <v>24</v>
      </c>
      <c r="F28" s="49">
        <f t="shared" si="2"/>
        <v>32.86</v>
      </c>
    </row>
    <row r="29" spans="1:7" ht="120" x14ac:dyDescent="0.25">
      <c r="A29" s="90">
        <v>16</v>
      </c>
      <c r="B29" s="544" t="s">
        <v>261</v>
      </c>
      <c r="C29" s="542" t="s">
        <v>533</v>
      </c>
      <c r="D29" s="47">
        <v>3</v>
      </c>
      <c r="E29" s="47">
        <v>24</v>
      </c>
      <c r="F29" s="49">
        <f t="shared" si="2"/>
        <v>32.86</v>
      </c>
    </row>
    <row r="30" spans="1:7" ht="45" x14ac:dyDescent="0.25">
      <c r="A30" s="90">
        <v>17</v>
      </c>
      <c r="B30" s="544" t="s">
        <v>261</v>
      </c>
      <c r="C30" s="542" t="s">
        <v>534</v>
      </c>
      <c r="D30" s="47">
        <v>2</v>
      </c>
      <c r="E30" s="47">
        <v>8</v>
      </c>
      <c r="F30" s="49">
        <f t="shared" si="2"/>
        <v>21.9</v>
      </c>
    </row>
    <row r="31" spans="1:7" ht="60" x14ac:dyDescent="0.25">
      <c r="A31" s="90">
        <v>18</v>
      </c>
      <c r="B31" s="544" t="s">
        <v>261</v>
      </c>
      <c r="C31" s="542" t="s">
        <v>535</v>
      </c>
      <c r="D31" s="47">
        <v>2</v>
      </c>
      <c r="E31" s="47">
        <v>8</v>
      </c>
      <c r="F31" s="49">
        <f t="shared" si="2"/>
        <v>21.9</v>
      </c>
    </row>
    <row r="32" spans="1:7" ht="60" x14ac:dyDescent="0.25">
      <c r="A32" s="90">
        <v>19</v>
      </c>
      <c r="B32" s="544" t="s">
        <v>261</v>
      </c>
      <c r="C32" s="542" t="s">
        <v>536</v>
      </c>
      <c r="D32" s="47">
        <v>2</v>
      </c>
      <c r="E32" s="47">
        <v>8</v>
      </c>
      <c r="F32" s="49">
        <f t="shared" si="2"/>
        <v>21.9</v>
      </c>
    </row>
    <row r="33" spans="1:6" ht="75" x14ac:dyDescent="0.25">
      <c r="A33" s="90">
        <v>20</v>
      </c>
      <c r="B33" s="544" t="s">
        <v>261</v>
      </c>
      <c r="C33" s="542" t="s">
        <v>537</v>
      </c>
      <c r="D33" s="47">
        <v>2</v>
      </c>
      <c r="E33" s="47">
        <v>8</v>
      </c>
      <c r="F33" s="49">
        <f t="shared" si="2"/>
        <v>21.9</v>
      </c>
    </row>
    <row r="34" spans="1:6" ht="90.75" thickBot="1" x14ac:dyDescent="0.3">
      <c r="A34" s="90">
        <v>21</v>
      </c>
      <c r="B34" s="544" t="s">
        <v>261</v>
      </c>
      <c r="C34" s="542" t="s">
        <v>538</v>
      </c>
      <c r="D34" s="47">
        <v>2</v>
      </c>
      <c r="E34" s="47">
        <v>8</v>
      </c>
      <c r="F34" s="49">
        <f t="shared" si="2"/>
        <v>21.9</v>
      </c>
    </row>
    <row r="35" spans="1:6" ht="15.75" thickBot="1" x14ac:dyDescent="0.3">
      <c r="A35" s="103"/>
      <c r="B35" s="104"/>
      <c r="C35" s="104" t="s">
        <v>170</v>
      </c>
      <c r="D35" s="203">
        <f>SUM(D10:D34)</f>
        <v>45</v>
      </c>
      <c r="E35" s="203">
        <f>SUM(E10:E34)</f>
        <v>216</v>
      </c>
      <c r="F35" s="172">
        <f>SUM(F10:F34)</f>
        <v>492.77999999999986</v>
      </c>
    </row>
  </sheetData>
  <mergeCells count="9">
    <mergeCell ref="A1:F1"/>
    <mergeCell ref="A3:F3"/>
    <mergeCell ref="A4:F4"/>
    <mergeCell ref="A6:F6"/>
    <mergeCell ref="A7:A9"/>
    <mergeCell ref="B7:B9"/>
    <mergeCell ref="C7:C9"/>
    <mergeCell ref="D7:E8"/>
    <mergeCell ref="F7:F9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2"/>
  <sheetViews>
    <sheetView workbookViewId="0">
      <selection activeCell="H19" sqref="H19"/>
    </sheetView>
  </sheetViews>
  <sheetFormatPr defaultRowHeight="15" x14ac:dyDescent="0.25"/>
  <cols>
    <col min="1" max="1" width="11.140625" style="18" bestFit="1" customWidth="1"/>
    <col min="2" max="2" width="18.140625" style="18" customWidth="1"/>
    <col min="3" max="3" width="52.85546875" style="18" customWidth="1"/>
    <col min="4" max="4" width="14.42578125" style="21" customWidth="1"/>
    <col min="5" max="5" width="16" style="21" customWidth="1"/>
    <col min="6" max="6" width="19.5703125" style="18" customWidth="1"/>
    <col min="7" max="16384" width="9.140625" style="18"/>
  </cols>
  <sheetData>
    <row r="1" spans="1:7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7" s="58" customFormat="1" x14ac:dyDescent="0.25">
      <c r="A4" s="579" t="s">
        <v>316</v>
      </c>
      <c r="B4" s="579"/>
      <c r="C4" s="579"/>
      <c r="D4" s="579"/>
      <c r="E4" s="579"/>
      <c r="F4" s="579"/>
    </row>
    <row r="5" spans="1:7" x14ac:dyDescent="0.25">
      <c r="A5" s="16"/>
      <c r="B5" s="17"/>
      <c r="C5" s="17"/>
      <c r="D5" s="23"/>
      <c r="E5" s="23"/>
      <c r="F5" s="17"/>
    </row>
    <row r="6" spans="1:7" ht="21" customHeight="1" x14ac:dyDescent="0.25">
      <c r="A6" s="723" t="s">
        <v>242</v>
      </c>
      <c r="B6" s="723"/>
      <c r="C6" s="723"/>
      <c r="D6" s="723"/>
      <c r="E6" s="723"/>
      <c r="F6" s="723"/>
    </row>
    <row r="7" spans="1:7" ht="15.75" thickBot="1" x14ac:dyDescent="0.3">
      <c r="A7" s="16"/>
      <c r="B7" s="17"/>
      <c r="C7" s="17"/>
      <c r="D7" s="23"/>
      <c r="E7" s="23"/>
      <c r="F7" s="17"/>
    </row>
    <row r="8" spans="1:7" ht="15" customHeigh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5" t="s">
        <v>303</v>
      </c>
    </row>
    <row r="9" spans="1:7" x14ac:dyDescent="0.25">
      <c r="A9" s="601"/>
      <c r="B9" s="603"/>
      <c r="C9" s="603"/>
      <c r="D9" s="603"/>
      <c r="E9" s="603"/>
      <c r="F9" s="606"/>
    </row>
    <row r="10" spans="1:7" ht="88.5" customHeight="1" x14ac:dyDescent="0.25">
      <c r="A10" s="601"/>
      <c r="B10" s="603"/>
      <c r="C10" s="604"/>
      <c r="D10" s="197" t="s">
        <v>44</v>
      </c>
      <c r="E10" s="197" t="s">
        <v>45</v>
      </c>
      <c r="F10" s="607"/>
    </row>
    <row r="11" spans="1:7" x14ac:dyDescent="0.25">
      <c r="A11" s="206"/>
      <c r="B11" s="183" t="s">
        <v>104</v>
      </c>
      <c r="C11" s="187"/>
      <c r="D11" s="207"/>
      <c r="E11" s="207"/>
      <c r="F11" s="208"/>
      <c r="G11" s="22"/>
    </row>
    <row r="12" spans="1:7" ht="30" x14ac:dyDescent="0.25">
      <c r="A12" s="239">
        <v>1</v>
      </c>
      <c r="B12" s="240" t="s">
        <v>261</v>
      </c>
      <c r="C12" s="240" t="s">
        <v>362</v>
      </c>
      <c r="D12" s="233">
        <f>ROUND(+E12/8,0)</f>
        <v>10</v>
      </c>
      <c r="E12" s="233">
        <v>78</v>
      </c>
      <c r="F12" s="241">
        <f>+ROUND((230/21)/8*E12,2)</f>
        <v>106.79</v>
      </c>
      <c r="G12" s="22"/>
    </row>
    <row r="13" spans="1:7" x14ac:dyDescent="0.25">
      <c r="A13" s="206"/>
      <c r="B13" s="183" t="s">
        <v>107</v>
      </c>
      <c r="C13" s="187"/>
      <c r="D13" s="207"/>
      <c r="E13" s="207"/>
      <c r="F13" s="208"/>
    </row>
    <row r="14" spans="1:7" ht="30" x14ac:dyDescent="0.25">
      <c r="A14" s="239">
        <v>2</v>
      </c>
      <c r="B14" s="240" t="s">
        <v>261</v>
      </c>
      <c r="C14" s="240" t="s">
        <v>363</v>
      </c>
      <c r="D14" s="233">
        <f>ROUND(+E14/8,0)</f>
        <v>15</v>
      </c>
      <c r="E14" s="242">
        <v>120</v>
      </c>
      <c r="F14" s="241">
        <f>+ROUND((230/21)/8*E14,2)</f>
        <v>164.29</v>
      </c>
    </row>
    <row r="15" spans="1:7" x14ac:dyDescent="0.25">
      <c r="A15" s="206"/>
      <c r="B15" s="183" t="s">
        <v>266</v>
      </c>
      <c r="C15" s="187"/>
      <c r="D15" s="207"/>
      <c r="E15" s="207"/>
      <c r="F15" s="208"/>
      <c r="G15" s="22"/>
    </row>
    <row r="16" spans="1:7" ht="30" x14ac:dyDescent="0.25">
      <c r="A16" s="239">
        <v>3</v>
      </c>
      <c r="B16" s="240" t="s">
        <v>261</v>
      </c>
      <c r="C16" s="240" t="s">
        <v>364</v>
      </c>
      <c r="D16" s="233">
        <f>ROUND(+E16/8,0)</f>
        <v>13</v>
      </c>
      <c r="E16" s="242">
        <v>102</v>
      </c>
      <c r="F16" s="241">
        <f>+ROUND((230/21)/8*E16,2)</f>
        <v>139.63999999999999</v>
      </c>
      <c r="G16" s="22"/>
    </row>
    <row r="17" spans="1:6" x14ac:dyDescent="0.25">
      <c r="A17" s="206"/>
      <c r="B17" s="183" t="s">
        <v>100</v>
      </c>
      <c r="C17" s="187"/>
      <c r="D17" s="207"/>
      <c r="E17" s="207"/>
      <c r="F17" s="208"/>
    </row>
    <row r="18" spans="1:6" ht="45" x14ac:dyDescent="0.25">
      <c r="A18" s="239">
        <v>4</v>
      </c>
      <c r="B18" s="240" t="s">
        <v>261</v>
      </c>
      <c r="C18" s="240" t="s">
        <v>365</v>
      </c>
      <c r="D18" s="233">
        <f>ROUND(+E18/8,0)</f>
        <v>13</v>
      </c>
      <c r="E18" s="242">
        <v>102</v>
      </c>
      <c r="F18" s="241">
        <f>+ROUND((230/21)/8*E18,2)</f>
        <v>139.63999999999999</v>
      </c>
    </row>
    <row r="19" spans="1:6" ht="15.75" thickBot="1" x14ac:dyDescent="0.3">
      <c r="A19" s="243">
        <v>5</v>
      </c>
      <c r="B19" s="244" t="s">
        <v>261</v>
      </c>
      <c r="C19" s="77" t="s">
        <v>151</v>
      </c>
      <c r="D19" s="234">
        <f>ROUND(+E19/8,0)</f>
        <v>33</v>
      </c>
      <c r="E19" s="245">
        <v>260</v>
      </c>
      <c r="F19" s="241">
        <f>+ROUND((230/21)/8*E19,2)</f>
        <v>355.95</v>
      </c>
    </row>
    <row r="20" spans="1:6" s="88" customFormat="1" ht="27.75" customHeight="1" thickBot="1" x14ac:dyDescent="0.3">
      <c r="A20" s="103"/>
      <c r="B20" s="104"/>
      <c r="C20" s="104" t="s">
        <v>170</v>
      </c>
      <c r="D20" s="203">
        <v>84</v>
      </c>
      <c r="E20" s="203">
        <v>662</v>
      </c>
      <c r="F20" s="172">
        <f>SUM(F11:F19)</f>
        <v>906.31</v>
      </c>
    </row>
    <row r="22" spans="1:6" x14ac:dyDescent="0.25">
      <c r="D22" s="24"/>
      <c r="E22" s="24"/>
      <c r="F22" s="24"/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4" type="noConversion"/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9"/>
  <sheetViews>
    <sheetView topLeftCell="A4" zoomScaleNormal="100" workbookViewId="0">
      <selection activeCell="A16" sqref="A16"/>
    </sheetView>
  </sheetViews>
  <sheetFormatPr defaultRowHeight="15" x14ac:dyDescent="0.25"/>
  <cols>
    <col min="1" max="1" width="13.140625" style="18" customWidth="1"/>
    <col min="2" max="2" width="16.85546875" style="18" customWidth="1"/>
    <col min="3" max="3" width="73.42578125" style="18" customWidth="1"/>
    <col min="4" max="5" width="12.85546875" style="18" customWidth="1"/>
    <col min="6" max="6" width="19.7109375" style="18" customWidth="1"/>
    <col min="7" max="16384" width="9.140625" style="18"/>
  </cols>
  <sheetData>
    <row r="1" spans="1:12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2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12" s="58" customFormat="1" x14ac:dyDescent="0.25">
      <c r="A4" s="579" t="s">
        <v>316</v>
      </c>
      <c r="B4" s="579"/>
      <c r="C4" s="579"/>
      <c r="D4" s="579"/>
      <c r="E4" s="579"/>
      <c r="F4" s="579"/>
    </row>
    <row r="6" spans="1:12" s="56" customFormat="1" x14ac:dyDescent="0.25">
      <c r="A6" s="580" t="s">
        <v>243</v>
      </c>
      <c r="B6" s="580"/>
      <c r="C6" s="580"/>
      <c r="D6" s="580"/>
      <c r="E6" s="580"/>
      <c r="F6" s="580"/>
    </row>
    <row r="7" spans="1:12" s="56" customFormat="1" ht="15.75" thickBot="1" x14ac:dyDescent="0.3"/>
    <row r="8" spans="1:12" s="88" customForma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5" t="s">
        <v>303</v>
      </c>
      <c r="G8" s="89"/>
    </row>
    <row r="9" spans="1:12" s="88" customFormat="1" x14ac:dyDescent="0.25">
      <c r="A9" s="601"/>
      <c r="B9" s="603"/>
      <c r="C9" s="603"/>
      <c r="D9" s="603"/>
      <c r="E9" s="603"/>
      <c r="F9" s="606"/>
      <c r="G9" s="89"/>
    </row>
    <row r="10" spans="1:12" s="88" customFormat="1" ht="75" customHeight="1" x14ac:dyDescent="0.25">
      <c r="A10" s="601"/>
      <c r="B10" s="603"/>
      <c r="C10" s="604"/>
      <c r="D10" s="197" t="s">
        <v>44</v>
      </c>
      <c r="E10" s="197" t="s">
        <v>45</v>
      </c>
      <c r="F10" s="607"/>
      <c r="G10" s="89"/>
    </row>
    <row r="11" spans="1:12" s="199" customFormat="1" x14ac:dyDescent="0.25">
      <c r="A11" s="206"/>
      <c r="B11" s="183" t="s">
        <v>46</v>
      </c>
      <c r="C11" s="187"/>
      <c r="D11" s="207"/>
      <c r="E11" s="207"/>
      <c r="F11" s="208"/>
      <c r="G11" s="256"/>
      <c r="H11" s="256"/>
      <c r="I11" s="256"/>
      <c r="J11" s="256"/>
      <c r="K11" s="256"/>
      <c r="L11" s="198"/>
    </row>
    <row r="12" spans="1:12" s="199" customFormat="1" ht="45" x14ac:dyDescent="0.25">
      <c r="A12" s="239">
        <v>1</v>
      </c>
      <c r="B12" s="240" t="s">
        <v>261</v>
      </c>
      <c r="C12" s="240" t="s">
        <v>244</v>
      </c>
      <c r="D12" s="233">
        <f>ROUND(+E12/8,2)</f>
        <v>12.13</v>
      </c>
      <c r="E12" s="257">
        <v>97</v>
      </c>
      <c r="F12" s="241">
        <f>+ROUND((230/21)/8*E12,2)</f>
        <v>132.80000000000001</v>
      </c>
      <c r="G12" s="256"/>
      <c r="H12" s="256"/>
      <c r="I12" s="256"/>
      <c r="J12" s="256"/>
      <c r="K12" s="256"/>
      <c r="L12" s="198"/>
    </row>
    <row r="13" spans="1:12" s="199" customFormat="1" x14ac:dyDescent="0.25">
      <c r="A13" s="206"/>
      <c r="B13" s="183" t="s">
        <v>14</v>
      </c>
      <c r="C13" s="187"/>
      <c r="D13" s="207"/>
      <c r="E13" s="207"/>
      <c r="F13" s="208"/>
      <c r="G13" s="256"/>
      <c r="H13" s="256"/>
      <c r="I13" s="256"/>
      <c r="J13" s="256"/>
      <c r="K13" s="256"/>
      <c r="L13" s="198"/>
    </row>
    <row r="14" spans="1:12" s="199" customFormat="1" ht="150" x14ac:dyDescent="0.25">
      <c r="A14" s="258">
        <v>2</v>
      </c>
      <c r="B14" s="240" t="s">
        <v>261</v>
      </c>
      <c r="C14" s="240" t="s">
        <v>377</v>
      </c>
      <c r="D14" s="233">
        <f>ROUND(+E14/8,2)</f>
        <v>11.75</v>
      </c>
      <c r="E14" s="257">
        <v>94</v>
      </c>
      <c r="F14" s="241">
        <f>+ROUND((230/21)/8*E14,2)</f>
        <v>128.69</v>
      </c>
      <c r="G14" s="256"/>
      <c r="H14" s="256"/>
      <c r="I14" s="256"/>
      <c r="J14" s="256"/>
      <c r="K14" s="256"/>
      <c r="L14" s="198"/>
    </row>
    <row r="15" spans="1:12" s="199" customFormat="1" x14ac:dyDescent="0.25">
      <c r="A15" s="206"/>
      <c r="B15" s="183" t="s">
        <v>266</v>
      </c>
      <c r="C15" s="187"/>
      <c r="D15" s="207"/>
      <c r="E15" s="207"/>
      <c r="F15" s="208"/>
      <c r="G15" s="256"/>
      <c r="H15" s="256"/>
      <c r="I15" s="256"/>
      <c r="J15" s="256"/>
      <c r="K15" s="256"/>
      <c r="L15" s="198"/>
    </row>
    <row r="16" spans="1:12" s="199" customFormat="1" ht="75" x14ac:dyDescent="0.25">
      <c r="A16" s="258">
        <v>3</v>
      </c>
      <c r="B16" s="240" t="s">
        <v>261</v>
      </c>
      <c r="C16" s="240" t="s">
        <v>245</v>
      </c>
      <c r="D16" s="233">
        <f>ROUND(+E16/8,2)</f>
        <v>6.5</v>
      </c>
      <c r="E16" s="242">
        <v>52</v>
      </c>
      <c r="F16" s="241">
        <f>+ROUND((230/21)/8*E16,2)</f>
        <v>71.19</v>
      </c>
      <c r="G16" s="256"/>
      <c r="H16" s="256"/>
      <c r="I16" s="256"/>
      <c r="J16" s="256"/>
      <c r="K16" s="256"/>
      <c r="L16" s="198"/>
    </row>
    <row r="17" spans="1:12" s="199" customFormat="1" x14ac:dyDescent="0.25">
      <c r="A17" s="206"/>
      <c r="B17" s="183" t="s">
        <v>100</v>
      </c>
      <c r="C17" s="187"/>
      <c r="D17" s="207"/>
      <c r="E17" s="207"/>
      <c r="F17" s="208"/>
      <c r="G17" s="256"/>
      <c r="H17" s="256"/>
      <c r="I17" s="256"/>
      <c r="J17" s="256"/>
      <c r="K17" s="256"/>
      <c r="L17" s="198"/>
    </row>
    <row r="18" spans="1:12" s="199" customFormat="1" ht="45.75" thickBot="1" x14ac:dyDescent="0.3">
      <c r="A18" s="259">
        <v>4</v>
      </c>
      <c r="B18" s="260" t="s">
        <v>261</v>
      </c>
      <c r="C18" s="260" t="s">
        <v>378</v>
      </c>
      <c r="D18" s="234">
        <f>ROUND(+E18/8,2)</f>
        <v>9</v>
      </c>
      <c r="E18" s="234">
        <v>72</v>
      </c>
      <c r="F18" s="241">
        <f>+ROUND((230/21)/8*E18,2)</f>
        <v>98.57</v>
      </c>
      <c r="G18" s="256"/>
      <c r="H18" s="256"/>
      <c r="I18" s="256"/>
      <c r="J18" s="256"/>
      <c r="K18" s="256"/>
      <c r="L18" s="198"/>
    </row>
    <row r="19" spans="1:12" s="88" customFormat="1" ht="27.75" customHeight="1" thickBot="1" x14ac:dyDescent="0.3">
      <c r="A19" s="103"/>
      <c r="B19" s="104"/>
      <c r="C19" s="104" t="s">
        <v>170</v>
      </c>
      <c r="D19" s="203">
        <f>SUM(D11:D18)</f>
        <v>39.380000000000003</v>
      </c>
      <c r="E19" s="203">
        <f>SUM(E11:E18)</f>
        <v>315</v>
      </c>
      <c r="F19" s="172">
        <f>SUM(F11:F18)</f>
        <v>431.25</v>
      </c>
    </row>
  </sheetData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honeticPr fontId="4" type="noConversion"/>
  <pageMargins left="1.33" right="0.7" top="0.19" bottom="0.15" header="0.18" footer="0.14000000000000001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26214"/>
  </sheetPr>
  <dimension ref="A1:F22"/>
  <sheetViews>
    <sheetView workbookViewId="0">
      <selection activeCell="G27" sqref="G27"/>
    </sheetView>
  </sheetViews>
  <sheetFormatPr defaultRowHeight="15" x14ac:dyDescent="0.25"/>
  <cols>
    <col min="1" max="1" width="11.140625" bestFit="1" customWidth="1"/>
    <col min="2" max="2" width="16.5703125" customWidth="1"/>
    <col min="3" max="3" width="57.85546875" customWidth="1"/>
    <col min="4" max="5" width="12.5703125" customWidth="1"/>
    <col min="6" max="6" width="18.42578125" customWidth="1"/>
  </cols>
  <sheetData>
    <row r="1" spans="1:6" x14ac:dyDescent="0.25">
      <c r="A1" s="578" t="s">
        <v>152</v>
      </c>
      <c r="B1" s="578"/>
      <c r="C1" s="578"/>
      <c r="D1" s="578"/>
      <c r="E1" s="578"/>
      <c r="F1" s="578"/>
    </row>
    <row r="2" spans="1:6" x14ac:dyDescent="0.25">
      <c r="A2" s="446"/>
      <c r="B2" s="446"/>
      <c r="C2" s="446"/>
      <c r="D2" s="446"/>
      <c r="E2" s="446"/>
      <c r="F2" s="446"/>
    </row>
    <row r="3" spans="1:6" x14ac:dyDescent="0.25">
      <c r="A3" s="578" t="s">
        <v>366</v>
      </c>
      <c r="B3" s="578"/>
      <c r="C3" s="578"/>
      <c r="D3" s="578"/>
      <c r="E3" s="578"/>
      <c r="F3" s="578"/>
    </row>
    <row r="4" spans="1:6" x14ac:dyDescent="0.25">
      <c r="A4" s="579" t="s">
        <v>316</v>
      </c>
      <c r="B4" s="579"/>
      <c r="C4" s="579"/>
      <c r="D4" s="579"/>
      <c r="E4" s="579"/>
      <c r="F4" s="579"/>
    </row>
    <row r="5" spans="1:6" x14ac:dyDescent="0.25">
      <c r="A5" s="30"/>
      <c r="B5" s="30"/>
      <c r="C5" s="30"/>
      <c r="D5" s="30"/>
      <c r="E5" s="30"/>
      <c r="F5" s="30"/>
    </row>
    <row r="6" spans="1:6" x14ac:dyDescent="0.25">
      <c r="A6" s="580" t="s">
        <v>473</v>
      </c>
      <c r="B6" s="580"/>
      <c r="C6" s="580"/>
      <c r="D6" s="580"/>
      <c r="E6" s="580"/>
      <c r="F6" s="580"/>
    </row>
    <row r="7" spans="1:6" ht="15.75" thickBot="1" x14ac:dyDescent="0.3">
      <c r="A7" s="56"/>
      <c r="B7" s="56"/>
      <c r="C7" s="56"/>
      <c r="D7" s="56"/>
      <c r="E7" s="56"/>
      <c r="F7" s="56"/>
    </row>
    <row r="8" spans="1:6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5" t="s">
        <v>303</v>
      </c>
    </row>
    <row r="9" spans="1:6" x14ac:dyDescent="0.25">
      <c r="A9" s="601"/>
      <c r="B9" s="603"/>
      <c r="C9" s="603"/>
      <c r="D9" s="603"/>
      <c r="E9" s="603"/>
      <c r="F9" s="606"/>
    </row>
    <row r="10" spans="1:6" ht="45.75" thickBot="1" x14ac:dyDescent="0.3">
      <c r="A10" s="601"/>
      <c r="B10" s="603"/>
      <c r="C10" s="604"/>
      <c r="D10" s="447" t="s">
        <v>44</v>
      </c>
      <c r="E10" s="447" t="s">
        <v>45</v>
      </c>
      <c r="F10" s="607"/>
    </row>
    <row r="11" spans="1:6" x14ac:dyDescent="0.25">
      <c r="A11" s="316"/>
      <c r="B11" s="315" t="s">
        <v>104</v>
      </c>
      <c r="C11" s="317"/>
      <c r="D11" s="318"/>
      <c r="E11" s="318"/>
      <c r="F11" s="319"/>
    </row>
    <row r="12" spans="1:6" ht="15.75" x14ac:dyDescent="0.25">
      <c r="A12" s="448">
        <v>1</v>
      </c>
      <c r="B12" s="449" t="s">
        <v>261</v>
      </c>
      <c r="C12" s="450" t="s">
        <v>474</v>
      </c>
      <c r="D12" s="283">
        <v>1</v>
      </c>
      <c r="E12" s="451">
        <v>8</v>
      </c>
      <c r="F12" s="452">
        <f>+ROUND((230/21)*D12,2)</f>
        <v>10.95</v>
      </c>
    </row>
    <row r="13" spans="1:6" x14ac:dyDescent="0.25">
      <c r="A13" s="448">
        <v>2</v>
      </c>
      <c r="B13" s="449" t="s">
        <v>261</v>
      </c>
      <c r="C13" s="61" t="s">
        <v>475</v>
      </c>
      <c r="D13" s="283">
        <v>1</v>
      </c>
      <c r="E13" s="451">
        <v>8</v>
      </c>
      <c r="F13" s="452">
        <f>+ROUND((230/21)*D13,2)</f>
        <v>10.95</v>
      </c>
    </row>
    <row r="14" spans="1:6" x14ac:dyDescent="0.25">
      <c r="A14" s="105"/>
      <c r="B14" s="106" t="s">
        <v>107</v>
      </c>
      <c r="C14" s="107"/>
      <c r="D14" s="108"/>
      <c r="E14" s="108"/>
      <c r="F14" s="109"/>
    </row>
    <row r="15" spans="1:6" x14ac:dyDescent="0.25">
      <c r="A15" s="448">
        <v>3</v>
      </c>
      <c r="B15" s="60" t="s">
        <v>261</v>
      </c>
      <c r="C15" s="449" t="s">
        <v>476</v>
      </c>
      <c r="D15" s="283">
        <v>1</v>
      </c>
      <c r="E15" s="451">
        <v>8</v>
      </c>
      <c r="F15" s="452">
        <f>+ROUND((230/21)*D15,2)</f>
        <v>10.95</v>
      </c>
    </row>
    <row r="16" spans="1:6" x14ac:dyDescent="0.25">
      <c r="A16" s="448">
        <v>4</v>
      </c>
      <c r="B16" s="60" t="s">
        <v>261</v>
      </c>
      <c r="C16" s="61" t="s">
        <v>477</v>
      </c>
      <c r="D16" s="283">
        <v>1</v>
      </c>
      <c r="E16" s="451">
        <v>8</v>
      </c>
      <c r="F16" s="452">
        <f>+ROUND((230/21)*D16,2)</f>
        <v>10.95</v>
      </c>
    </row>
    <row r="17" spans="1:6" x14ac:dyDescent="0.25">
      <c r="A17" s="448">
        <v>5</v>
      </c>
      <c r="B17" s="60" t="s">
        <v>261</v>
      </c>
      <c r="C17" s="61" t="s">
        <v>478</v>
      </c>
      <c r="D17" s="283">
        <v>1</v>
      </c>
      <c r="E17" s="451">
        <v>8</v>
      </c>
      <c r="F17" s="452">
        <f>+ROUND((230/21)*D17,2)</f>
        <v>10.95</v>
      </c>
    </row>
    <row r="18" spans="1:6" x14ac:dyDescent="0.25">
      <c r="A18" s="448">
        <v>6</v>
      </c>
      <c r="B18" s="449" t="s">
        <v>261</v>
      </c>
      <c r="C18" s="61" t="s">
        <v>479</v>
      </c>
      <c r="D18" s="283">
        <v>2</v>
      </c>
      <c r="E18" s="451">
        <v>16</v>
      </c>
      <c r="F18" s="452">
        <f>+ROUND((230/21)*D18,2)</f>
        <v>21.9</v>
      </c>
    </row>
    <row r="19" spans="1:6" x14ac:dyDescent="0.25">
      <c r="A19" s="105"/>
      <c r="B19" s="106" t="s">
        <v>266</v>
      </c>
      <c r="C19" s="107"/>
      <c r="D19" s="108"/>
      <c r="E19" s="108"/>
      <c r="F19" s="109"/>
    </row>
    <row r="20" spans="1:6" x14ac:dyDescent="0.25">
      <c r="A20" s="448">
        <v>7</v>
      </c>
      <c r="B20" s="449" t="s">
        <v>261</v>
      </c>
      <c r="C20" s="61" t="s">
        <v>480</v>
      </c>
      <c r="D20" s="283">
        <v>1</v>
      </c>
      <c r="E20" s="451">
        <v>8</v>
      </c>
      <c r="F20" s="452">
        <f>+ROUND((230/21)*D20,2)</f>
        <v>10.95</v>
      </c>
    </row>
    <row r="21" spans="1:6" ht="15.75" thickBot="1" x14ac:dyDescent="0.3">
      <c r="A21" s="448">
        <v>8</v>
      </c>
      <c r="B21" s="449" t="s">
        <v>261</v>
      </c>
      <c r="C21" s="60" t="s">
        <v>481</v>
      </c>
      <c r="D21" s="283">
        <v>1</v>
      </c>
      <c r="E21" s="451">
        <v>8</v>
      </c>
      <c r="F21" s="452">
        <f>+ROUND((230/21)*D21,2)</f>
        <v>10.95</v>
      </c>
    </row>
    <row r="22" spans="1:6" ht="15.75" thickBot="1" x14ac:dyDescent="0.3">
      <c r="A22" s="453"/>
      <c r="B22" s="19"/>
      <c r="C22" s="19" t="s">
        <v>170</v>
      </c>
      <c r="D22" s="454">
        <f>SUM(D12:D21)</f>
        <v>9</v>
      </c>
      <c r="E22" s="454">
        <f>SUM(E12:E21)</f>
        <v>72</v>
      </c>
      <c r="F22" s="455">
        <f>SUM(F12:F21)</f>
        <v>98.550000000000011</v>
      </c>
    </row>
  </sheetData>
  <mergeCells count="9">
    <mergeCell ref="A1:F1"/>
    <mergeCell ref="A3:F3"/>
    <mergeCell ref="A4:F4"/>
    <mergeCell ref="A6:F6"/>
    <mergeCell ref="A8:A10"/>
    <mergeCell ref="B8:B10"/>
    <mergeCell ref="C8:C10"/>
    <mergeCell ref="D8:E9"/>
    <mergeCell ref="F8:F10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84"/>
  <sheetViews>
    <sheetView topLeftCell="A10" workbookViewId="0">
      <selection sqref="A1:IV4"/>
    </sheetView>
  </sheetViews>
  <sheetFormatPr defaultRowHeight="15" x14ac:dyDescent="0.25"/>
  <cols>
    <col min="1" max="1" width="12" style="18" customWidth="1"/>
    <col min="2" max="2" width="16.7109375" style="18" customWidth="1"/>
    <col min="3" max="3" width="69" style="18" customWidth="1"/>
    <col min="4" max="4" width="10.85546875" style="18" customWidth="1"/>
    <col min="5" max="5" width="13.140625" style="18" customWidth="1"/>
    <col min="6" max="6" width="20.42578125" style="18" customWidth="1"/>
    <col min="7" max="16384" width="9.140625" style="18"/>
  </cols>
  <sheetData>
    <row r="1" spans="1:7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7" s="58" customFormat="1" x14ac:dyDescent="0.25">
      <c r="A4" s="579" t="s">
        <v>316</v>
      </c>
      <c r="B4" s="579"/>
      <c r="C4" s="579"/>
      <c r="D4" s="579"/>
      <c r="E4" s="579"/>
      <c r="F4" s="579"/>
    </row>
    <row r="5" spans="1:7" x14ac:dyDescent="0.25">
      <c r="A5" s="724"/>
      <c r="B5" s="724"/>
      <c r="C5" s="724"/>
      <c r="D5" s="724"/>
      <c r="E5" s="724"/>
      <c r="F5" s="724"/>
    </row>
    <row r="6" spans="1:7" s="56" customFormat="1" x14ac:dyDescent="0.25">
      <c r="A6" s="651" t="s">
        <v>383</v>
      </c>
      <c r="B6" s="651"/>
      <c r="C6" s="651"/>
      <c r="D6" s="651"/>
      <c r="E6" s="651"/>
      <c r="F6" s="651"/>
    </row>
    <row r="7" spans="1:7" s="56" customFormat="1" ht="15.75" thickBot="1" x14ac:dyDescent="0.3"/>
    <row r="8" spans="1:7" s="88" customForma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5" t="s">
        <v>303</v>
      </c>
      <c r="G8" s="89"/>
    </row>
    <row r="9" spans="1:7" s="88" customFormat="1" x14ac:dyDescent="0.25">
      <c r="A9" s="601"/>
      <c r="B9" s="603"/>
      <c r="C9" s="603"/>
      <c r="D9" s="603"/>
      <c r="E9" s="603"/>
      <c r="F9" s="606"/>
      <c r="G9" s="89"/>
    </row>
    <row r="10" spans="1:7" s="88" customFormat="1" ht="87" customHeight="1" x14ac:dyDescent="0.25">
      <c r="A10" s="601"/>
      <c r="B10" s="603"/>
      <c r="C10" s="604"/>
      <c r="D10" s="197" t="s">
        <v>44</v>
      </c>
      <c r="E10" s="197" t="s">
        <v>45</v>
      </c>
      <c r="F10" s="607"/>
      <c r="G10" s="89"/>
    </row>
    <row r="11" spans="1:7" s="199" customFormat="1" x14ac:dyDescent="0.25">
      <c r="A11" s="206"/>
      <c r="B11" s="183" t="s">
        <v>46</v>
      </c>
      <c r="C11" s="187"/>
      <c r="D11" s="207"/>
      <c r="E11" s="207"/>
      <c r="F11" s="208"/>
      <c r="G11" s="261"/>
    </row>
    <row r="12" spans="1:7" s="199" customFormat="1" ht="45" x14ac:dyDescent="0.25">
      <c r="A12" s="230">
        <v>1</v>
      </c>
      <c r="B12" s="262" t="s">
        <v>88</v>
      </c>
      <c r="C12" s="262" t="s">
        <v>379</v>
      </c>
      <c r="D12" s="233">
        <f>ROUND(+E12/8,2)</f>
        <v>15</v>
      </c>
      <c r="E12" s="263">
        <v>120</v>
      </c>
      <c r="F12" s="241">
        <f>+ROUND((230/21)/8*E12,2)</f>
        <v>164.29</v>
      </c>
      <c r="G12" s="261"/>
    </row>
    <row r="13" spans="1:7" s="199" customFormat="1" x14ac:dyDescent="0.25">
      <c r="A13" s="206"/>
      <c r="B13" s="183" t="s">
        <v>14</v>
      </c>
      <c r="C13" s="187"/>
      <c r="D13" s="207"/>
      <c r="E13" s="207"/>
      <c r="F13" s="208"/>
      <c r="G13" s="261"/>
    </row>
    <row r="14" spans="1:7" s="199" customFormat="1" ht="75" x14ac:dyDescent="0.25">
      <c r="A14" s="264">
        <v>2</v>
      </c>
      <c r="B14" s="262" t="s">
        <v>88</v>
      </c>
      <c r="C14" s="262" t="s">
        <v>380</v>
      </c>
      <c r="D14" s="233">
        <f>ROUND(+E14/8,2)</f>
        <v>15</v>
      </c>
      <c r="E14" s="265">
        <v>120</v>
      </c>
      <c r="F14" s="241">
        <f>+ROUND((230/21)/8*E14,2)</f>
        <v>164.29</v>
      </c>
      <c r="G14" s="261"/>
    </row>
    <row r="15" spans="1:7" s="199" customFormat="1" x14ac:dyDescent="0.25">
      <c r="A15" s="206"/>
      <c r="B15" s="183" t="s">
        <v>266</v>
      </c>
      <c r="C15" s="187"/>
      <c r="D15" s="207"/>
      <c r="E15" s="207"/>
      <c r="F15" s="208"/>
      <c r="G15" s="261"/>
    </row>
    <row r="16" spans="1:7" s="199" customFormat="1" ht="90" x14ac:dyDescent="0.25">
      <c r="A16" s="230">
        <v>3</v>
      </c>
      <c r="B16" s="262" t="s">
        <v>88</v>
      </c>
      <c r="C16" s="262" t="s">
        <v>381</v>
      </c>
      <c r="D16" s="233">
        <f>ROUND(+E16/8,2)</f>
        <v>15</v>
      </c>
      <c r="E16" s="265">
        <v>120</v>
      </c>
      <c r="F16" s="241">
        <f>+ROUND((230/21)/8*E16,2)</f>
        <v>164.29</v>
      </c>
      <c r="G16" s="261"/>
    </row>
    <row r="17" spans="1:7" s="199" customFormat="1" x14ac:dyDescent="0.25">
      <c r="A17" s="206"/>
      <c r="B17" s="183" t="s">
        <v>100</v>
      </c>
      <c r="C17" s="187"/>
      <c r="D17" s="207"/>
      <c r="E17" s="207"/>
      <c r="F17" s="208"/>
      <c r="G17" s="261"/>
    </row>
    <row r="18" spans="1:7" s="199" customFormat="1" ht="75.75" thickBot="1" x14ac:dyDescent="0.3">
      <c r="A18" s="232">
        <v>4</v>
      </c>
      <c r="B18" s="266" t="s">
        <v>88</v>
      </c>
      <c r="C18" s="266" t="s">
        <v>382</v>
      </c>
      <c r="D18" s="234">
        <f>ROUND(+E18/8,2)</f>
        <v>15</v>
      </c>
      <c r="E18" s="267">
        <v>120</v>
      </c>
      <c r="F18" s="241">
        <f>+ROUND((230/21)/8*E18,2)</f>
        <v>164.29</v>
      </c>
      <c r="G18" s="261"/>
    </row>
    <row r="19" spans="1:7" s="88" customFormat="1" ht="27.75" customHeight="1" thickBot="1" x14ac:dyDescent="0.3">
      <c r="A19" s="103"/>
      <c r="B19" s="104"/>
      <c r="C19" s="104" t="s">
        <v>170</v>
      </c>
      <c r="D19" s="203">
        <f>SUM(D11:D18)</f>
        <v>60</v>
      </c>
      <c r="E19" s="203">
        <f>SUM(E11:E18)</f>
        <v>480</v>
      </c>
      <c r="F19" s="172">
        <f>SUM(F11:F18)</f>
        <v>657.16</v>
      </c>
    </row>
    <row r="20" spans="1:7" x14ac:dyDescent="0.25">
      <c r="D20" s="43"/>
      <c r="E20" s="43"/>
    </row>
    <row r="21" spans="1:7" x14ac:dyDescent="0.25">
      <c r="D21" s="43"/>
      <c r="E21" s="43"/>
    </row>
    <row r="22" spans="1:7" x14ac:dyDescent="0.25">
      <c r="D22" s="43"/>
      <c r="E22" s="43"/>
    </row>
    <row r="23" spans="1:7" x14ac:dyDescent="0.25">
      <c r="D23" s="43"/>
      <c r="E23" s="43"/>
    </row>
    <row r="24" spans="1:7" x14ac:dyDescent="0.25">
      <c r="D24" s="43"/>
      <c r="E24" s="43"/>
    </row>
    <row r="25" spans="1:7" x14ac:dyDescent="0.25">
      <c r="D25" s="43"/>
      <c r="E25" s="43"/>
    </row>
    <row r="26" spans="1:7" x14ac:dyDescent="0.25">
      <c r="D26" s="43"/>
      <c r="E26" s="43"/>
    </row>
    <row r="27" spans="1:7" x14ac:dyDescent="0.25">
      <c r="D27" s="43"/>
      <c r="E27" s="43"/>
    </row>
    <row r="28" spans="1:7" x14ac:dyDescent="0.25">
      <c r="D28" s="43"/>
      <c r="E28" s="43"/>
    </row>
    <row r="29" spans="1:7" x14ac:dyDescent="0.25">
      <c r="D29" s="43"/>
      <c r="E29" s="43"/>
    </row>
    <row r="30" spans="1:7" x14ac:dyDescent="0.25">
      <c r="D30" s="43"/>
      <c r="E30" s="43"/>
    </row>
    <row r="31" spans="1:7" x14ac:dyDescent="0.25">
      <c r="D31" s="43"/>
      <c r="E31" s="43"/>
    </row>
    <row r="32" spans="1:7" x14ac:dyDescent="0.25">
      <c r="D32" s="43"/>
      <c r="E32" s="43"/>
    </row>
    <row r="33" spans="4:5" x14ac:dyDescent="0.25">
      <c r="D33" s="43"/>
      <c r="E33" s="43"/>
    </row>
    <row r="34" spans="4:5" x14ac:dyDescent="0.25">
      <c r="D34" s="43"/>
      <c r="E34" s="43"/>
    </row>
    <row r="35" spans="4:5" x14ac:dyDescent="0.25">
      <c r="D35" s="43"/>
      <c r="E35" s="43"/>
    </row>
    <row r="36" spans="4:5" x14ac:dyDescent="0.25">
      <c r="D36" s="43"/>
      <c r="E36" s="43"/>
    </row>
    <row r="37" spans="4:5" x14ac:dyDescent="0.25">
      <c r="D37" s="43"/>
      <c r="E37" s="43"/>
    </row>
    <row r="38" spans="4:5" x14ac:dyDescent="0.25">
      <c r="D38" s="43"/>
      <c r="E38" s="43"/>
    </row>
    <row r="39" spans="4:5" x14ac:dyDescent="0.25">
      <c r="D39" s="43"/>
      <c r="E39" s="43"/>
    </row>
    <row r="40" spans="4:5" x14ac:dyDescent="0.25">
      <c r="D40" s="43"/>
      <c r="E40" s="43"/>
    </row>
    <row r="41" spans="4:5" x14ac:dyDescent="0.25">
      <c r="D41" s="43"/>
      <c r="E41" s="43"/>
    </row>
    <row r="42" spans="4:5" x14ac:dyDescent="0.25">
      <c r="D42" s="43"/>
      <c r="E42" s="43"/>
    </row>
    <row r="43" spans="4:5" x14ac:dyDescent="0.25">
      <c r="D43" s="43"/>
      <c r="E43" s="43"/>
    </row>
    <row r="44" spans="4:5" x14ac:dyDescent="0.25">
      <c r="D44" s="43"/>
      <c r="E44" s="43"/>
    </row>
    <row r="45" spans="4:5" x14ac:dyDescent="0.25">
      <c r="D45" s="43"/>
      <c r="E45" s="43"/>
    </row>
    <row r="46" spans="4:5" x14ac:dyDescent="0.25">
      <c r="D46" s="43"/>
      <c r="E46" s="43"/>
    </row>
    <row r="47" spans="4:5" x14ac:dyDescent="0.25">
      <c r="D47" s="43"/>
      <c r="E47" s="43"/>
    </row>
    <row r="48" spans="4:5" x14ac:dyDescent="0.25">
      <c r="D48" s="43"/>
      <c r="E48" s="43"/>
    </row>
    <row r="49" spans="4:5" x14ac:dyDescent="0.25">
      <c r="D49" s="43"/>
      <c r="E49" s="43"/>
    </row>
    <row r="50" spans="4:5" x14ac:dyDescent="0.25">
      <c r="D50" s="43"/>
      <c r="E50" s="43"/>
    </row>
    <row r="51" spans="4:5" x14ac:dyDescent="0.25">
      <c r="D51" s="43"/>
      <c r="E51" s="43"/>
    </row>
    <row r="52" spans="4:5" x14ac:dyDescent="0.25">
      <c r="D52" s="43"/>
      <c r="E52" s="43"/>
    </row>
    <row r="53" spans="4:5" x14ac:dyDescent="0.25">
      <c r="D53" s="43"/>
      <c r="E53" s="43"/>
    </row>
    <row r="54" spans="4:5" x14ac:dyDescent="0.25">
      <c r="D54" s="43"/>
      <c r="E54" s="43"/>
    </row>
    <row r="55" spans="4:5" x14ac:dyDescent="0.25">
      <c r="D55" s="43"/>
      <c r="E55" s="43"/>
    </row>
    <row r="56" spans="4:5" x14ac:dyDescent="0.25">
      <c r="D56" s="43"/>
      <c r="E56" s="43"/>
    </row>
    <row r="57" spans="4:5" x14ac:dyDescent="0.25">
      <c r="D57" s="43"/>
      <c r="E57" s="43"/>
    </row>
    <row r="58" spans="4:5" x14ac:dyDescent="0.25">
      <c r="D58" s="43"/>
      <c r="E58" s="43"/>
    </row>
    <row r="59" spans="4:5" x14ac:dyDescent="0.25">
      <c r="D59" s="43"/>
      <c r="E59" s="43"/>
    </row>
    <row r="60" spans="4:5" x14ac:dyDescent="0.25">
      <c r="D60" s="43"/>
      <c r="E60" s="43"/>
    </row>
    <row r="61" spans="4:5" x14ac:dyDescent="0.25">
      <c r="D61" s="43"/>
      <c r="E61" s="43"/>
    </row>
    <row r="62" spans="4:5" x14ac:dyDescent="0.25">
      <c r="D62" s="43"/>
      <c r="E62" s="43"/>
    </row>
    <row r="63" spans="4:5" x14ac:dyDescent="0.25">
      <c r="D63" s="43"/>
      <c r="E63" s="43"/>
    </row>
    <row r="64" spans="4:5" x14ac:dyDescent="0.25">
      <c r="D64" s="43"/>
      <c r="E64" s="43"/>
    </row>
    <row r="65" spans="4:5" x14ac:dyDescent="0.25">
      <c r="D65" s="43"/>
      <c r="E65" s="43"/>
    </row>
    <row r="66" spans="4:5" x14ac:dyDescent="0.25">
      <c r="D66" s="43"/>
      <c r="E66" s="43"/>
    </row>
    <row r="67" spans="4:5" x14ac:dyDescent="0.25">
      <c r="D67" s="43"/>
      <c r="E67" s="43"/>
    </row>
    <row r="68" spans="4:5" x14ac:dyDescent="0.25">
      <c r="D68" s="43"/>
      <c r="E68" s="43"/>
    </row>
    <row r="69" spans="4:5" x14ac:dyDescent="0.25">
      <c r="D69" s="43"/>
      <c r="E69" s="43"/>
    </row>
    <row r="70" spans="4:5" x14ac:dyDescent="0.25">
      <c r="D70" s="43"/>
      <c r="E70" s="43"/>
    </row>
    <row r="71" spans="4:5" x14ac:dyDescent="0.25">
      <c r="D71" s="43"/>
      <c r="E71" s="43"/>
    </row>
    <row r="72" spans="4:5" x14ac:dyDescent="0.25">
      <c r="D72" s="43"/>
      <c r="E72" s="43"/>
    </row>
    <row r="73" spans="4:5" x14ac:dyDescent="0.25">
      <c r="D73" s="43"/>
      <c r="E73" s="43"/>
    </row>
    <row r="74" spans="4:5" x14ac:dyDescent="0.25">
      <c r="D74" s="43"/>
      <c r="E74" s="43"/>
    </row>
    <row r="75" spans="4:5" x14ac:dyDescent="0.25">
      <c r="D75" s="43"/>
      <c r="E75" s="43"/>
    </row>
    <row r="76" spans="4:5" x14ac:dyDescent="0.25">
      <c r="D76" s="43"/>
      <c r="E76" s="43"/>
    </row>
    <row r="77" spans="4:5" x14ac:dyDescent="0.25">
      <c r="D77" s="43"/>
      <c r="E77" s="43"/>
    </row>
    <row r="78" spans="4:5" x14ac:dyDescent="0.25">
      <c r="D78" s="43"/>
      <c r="E78" s="43"/>
    </row>
    <row r="79" spans="4:5" x14ac:dyDescent="0.25">
      <c r="D79" s="43"/>
      <c r="E79" s="43"/>
    </row>
    <row r="80" spans="4:5" x14ac:dyDescent="0.25">
      <c r="D80" s="43"/>
      <c r="E80" s="43"/>
    </row>
    <row r="81" spans="4:5" x14ac:dyDescent="0.25">
      <c r="D81" s="43"/>
      <c r="E81" s="43"/>
    </row>
    <row r="82" spans="4:5" x14ac:dyDescent="0.25">
      <c r="D82" s="43"/>
      <c r="E82" s="43"/>
    </row>
    <row r="83" spans="4:5" x14ac:dyDescent="0.25">
      <c r="D83" s="43"/>
      <c r="E83" s="43"/>
    </row>
    <row r="84" spans="4:5" x14ac:dyDescent="0.25">
      <c r="D84" s="43"/>
      <c r="E84" s="43"/>
    </row>
  </sheetData>
  <mergeCells count="10">
    <mergeCell ref="A8:A10"/>
    <mergeCell ref="B8:B10"/>
    <mergeCell ref="C8:C10"/>
    <mergeCell ref="D8:E9"/>
    <mergeCell ref="F8:F10"/>
    <mergeCell ref="A4:F4"/>
    <mergeCell ref="A1:F1"/>
    <mergeCell ref="A3:F3"/>
    <mergeCell ref="A5:F5"/>
    <mergeCell ref="A6:F6"/>
  </mergeCells>
  <phoneticPr fontId="4" type="noConversion"/>
  <pageMargins left="0.75" right="0.75" top="1" bottom="1" header="0.5" footer="0.5"/>
  <pageSetup scale="71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2"/>
  <sheetViews>
    <sheetView workbookViewId="0">
      <selection sqref="A1:IV4"/>
    </sheetView>
  </sheetViews>
  <sheetFormatPr defaultRowHeight="15" x14ac:dyDescent="0.25"/>
  <cols>
    <col min="1" max="1" width="8.28515625" style="18" bestFit="1" customWidth="1"/>
    <col min="2" max="2" width="18" style="18" customWidth="1"/>
    <col min="3" max="3" width="58" style="18" customWidth="1"/>
    <col min="4" max="4" width="13.140625" style="18" customWidth="1"/>
    <col min="5" max="5" width="12" style="18" customWidth="1"/>
    <col min="6" max="6" width="20.85546875" style="18" customWidth="1"/>
    <col min="7" max="16384" width="9.140625" style="18"/>
  </cols>
  <sheetData>
    <row r="1" spans="1:10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10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0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10" s="58" customFormat="1" x14ac:dyDescent="0.25">
      <c r="A4" s="579" t="s">
        <v>316</v>
      </c>
      <c r="B4" s="579"/>
      <c r="C4" s="579"/>
      <c r="D4" s="579"/>
      <c r="E4" s="579"/>
      <c r="F4" s="579"/>
    </row>
    <row r="6" spans="1:10" s="56" customFormat="1" ht="15" customHeight="1" x14ac:dyDescent="0.25">
      <c r="A6" s="578" t="s">
        <v>33</v>
      </c>
      <c r="B6" s="578"/>
      <c r="C6" s="578"/>
      <c r="D6" s="578"/>
      <c r="E6" s="578"/>
      <c r="F6" s="578"/>
    </row>
    <row r="7" spans="1:10" s="56" customFormat="1" ht="15.75" thickBot="1" x14ac:dyDescent="0.3"/>
    <row r="8" spans="1:10" s="88" customFormat="1" ht="15" customHeigh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5" t="s">
        <v>303</v>
      </c>
      <c r="G8" s="89"/>
    </row>
    <row r="9" spans="1:10" s="88" customFormat="1" x14ac:dyDescent="0.25">
      <c r="A9" s="601"/>
      <c r="B9" s="603"/>
      <c r="C9" s="603"/>
      <c r="D9" s="603"/>
      <c r="E9" s="603"/>
      <c r="F9" s="606"/>
      <c r="G9" s="89"/>
    </row>
    <row r="10" spans="1:10" s="88" customFormat="1" ht="105.75" customHeight="1" x14ac:dyDescent="0.25">
      <c r="A10" s="601"/>
      <c r="B10" s="603"/>
      <c r="C10" s="604"/>
      <c r="D10" s="197" t="s">
        <v>44</v>
      </c>
      <c r="E10" s="197" t="s">
        <v>45</v>
      </c>
      <c r="F10" s="607"/>
      <c r="G10" s="89"/>
    </row>
    <row r="11" spans="1:10" s="199" customFormat="1" ht="15" customHeight="1" x14ac:dyDescent="0.25">
      <c r="A11" s="206"/>
      <c r="B11" s="183" t="s">
        <v>46</v>
      </c>
      <c r="C11" s="187"/>
      <c r="D11" s="207"/>
      <c r="E11" s="207"/>
      <c r="F11" s="208"/>
      <c r="G11" s="261"/>
    </row>
    <row r="12" spans="1:10" s="199" customFormat="1" ht="15" customHeight="1" x14ac:dyDescent="0.25">
      <c r="A12" s="206"/>
      <c r="B12" s="183"/>
      <c r="C12" s="187" t="s">
        <v>34</v>
      </c>
      <c r="D12" s="207"/>
      <c r="E12" s="207"/>
      <c r="F12" s="208"/>
      <c r="G12" s="261"/>
    </row>
    <row r="13" spans="1:10" s="56" customFormat="1" x14ac:dyDescent="0.25">
      <c r="A13" s="112">
        <v>1</v>
      </c>
      <c r="B13" s="162" t="s">
        <v>261</v>
      </c>
      <c r="C13" s="163" t="s">
        <v>35</v>
      </c>
      <c r="D13" s="68">
        <f t="shared" ref="D13:D21" si="0">ROUND(+E13/8,0)</f>
        <v>4</v>
      </c>
      <c r="E13" s="164">
        <v>30</v>
      </c>
      <c r="F13" s="69">
        <f>+ROUND((230/21)*D13,2)</f>
        <v>43.81</v>
      </c>
      <c r="J13" s="165"/>
    </row>
    <row r="14" spans="1:10" s="56" customFormat="1" ht="30" x14ac:dyDescent="0.25">
      <c r="A14" s="63">
        <v>2</v>
      </c>
      <c r="B14" s="66" t="s">
        <v>261</v>
      </c>
      <c r="C14" s="92" t="s">
        <v>36</v>
      </c>
      <c r="D14" s="68">
        <f t="shared" si="0"/>
        <v>9</v>
      </c>
      <c r="E14" s="166">
        <v>70</v>
      </c>
      <c r="F14" s="69">
        <f>+ROUND((230/21)*D14,2)</f>
        <v>98.57</v>
      </c>
    </row>
    <row r="15" spans="1:10" s="56" customFormat="1" x14ac:dyDescent="0.25">
      <c r="A15" s="140">
        <v>3</v>
      </c>
      <c r="B15" s="94" t="s">
        <v>261</v>
      </c>
      <c r="C15" s="158" t="s">
        <v>37</v>
      </c>
      <c r="D15" s="95">
        <f t="shared" si="0"/>
        <v>4</v>
      </c>
      <c r="E15" s="167">
        <v>30</v>
      </c>
      <c r="F15" s="69">
        <f>+ROUND((230/21)*D15,2)</f>
        <v>43.81</v>
      </c>
    </row>
    <row r="16" spans="1:10" s="199" customFormat="1" ht="15" customHeight="1" x14ac:dyDescent="0.25">
      <c r="A16" s="206"/>
      <c r="B16" s="183"/>
      <c r="C16" s="187" t="s">
        <v>38</v>
      </c>
      <c r="D16" s="207"/>
      <c r="E16" s="207"/>
      <c r="F16" s="208"/>
      <c r="G16" s="261"/>
    </row>
    <row r="17" spans="1:6" s="56" customFormat="1" x14ac:dyDescent="0.25">
      <c r="A17" s="112">
        <v>4</v>
      </c>
      <c r="B17" s="162" t="s">
        <v>261</v>
      </c>
      <c r="C17" s="163" t="s">
        <v>39</v>
      </c>
      <c r="D17" s="161">
        <f t="shared" si="0"/>
        <v>5</v>
      </c>
      <c r="E17" s="164">
        <v>40</v>
      </c>
      <c r="F17" s="69">
        <f>+ROUND((230/21)*D17,2)</f>
        <v>54.76</v>
      </c>
    </row>
    <row r="18" spans="1:6" s="56" customFormat="1" ht="30" x14ac:dyDescent="0.25">
      <c r="A18" s="63">
        <v>5</v>
      </c>
      <c r="B18" s="66" t="s">
        <v>261</v>
      </c>
      <c r="C18" s="93" t="s">
        <v>40</v>
      </c>
      <c r="D18" s="68">
        <f t="shared" si="0"/>
        <v>5</v>
      </c>
      <c r="E18" s="166">
        <v>40</v>
      </c>
      <c r="F18" s="69">
        <f>+ROUND((230/21)*D18,2)</f>
        <v>54.76</v>
      </c>
    </row>
    <row r="19" spans="1:6" s="56" customFormat="1" x14ac:dyDescent="0.25">
      <c r="A19" s="72">
        <v>6</v>
      </c>
      <c r="B19" s="66" t="s">
        <v>261</v>
      </c>
      <c r="C19" s="93" t="s">
        <v>41</v>
      </c>
      <c r="D19" s="68">
        <f t="shared" si="0"/>
        <v>4</v>
      </c>
      <c r="E19" s="156">
        <v>30</v>
      </c>
      <c r="F19" s="69">
        <f>+ROUND((230/21)*D19,2)</f>
        <v>43.81</v>
      </c>
    </row>
    <row r="20" spans="1:6" s="56" customFormat="1" x14ac:dyDescent="0.25">
      <c r="A20" s="72">
        <v>7</v>
      </c>
      <c r="B20" s="66" t="s">
        <v>261</v>
      </c>
      <c r="C20" s="93" t="s">
        <v>169</v>
      </c>
      <c r="D20" s="68">
        <f t="shared" si="0"/>
        <v>8</v>
      </c>
      <c r="E20" s="156">
        <v>60</v>
      </c>
      <c r="F20" s="69">
        <f>+ROUND((230/21)*D20,2)</f>
        <v>87.62</v>
      </c>
    </row>
    <row r="21" spans="1:6" s="56" customFormat="1" ht="15.75" thickBot="1" x14ac:dyDescent="0.3">
      <c r="A21" s="157">
        <v>8</v>
      </c>
      <c r="B21" s="94" t="s">
        <v>261</v>
      </c>
      <c r="C21" s="168" t="s">
        <v>42</v>
      </c>
      <c r="D21" s="68">
        <f t="shared" si="0"/>
        <v>5</v>
      </c>
      <c r="E21" s="169">
        <v>40</v>
      </c>
      <c r="F21" s="69">
        <f>+ROUND((230/21)*D21,2)</f>
        <v>54.76</v>
      </c>
    </row>
    <row r="22" spans="1:6" s="88" customFormat="1" ht="27.75" customHeight="1" thickBot="1" x14ac:dyDescent="0.3">
      <c r="A22" s="103"/>
      <c r="B22" s="104"/>
      <c r="C22" s="104" t="s">
        <v>170</v>
      </c>
      <c r="D22" s="203">
        <f>SUM(D11:D21)</f>
        <v>44</v>
      </c>
      <c r="E22" s="203">
        <f>SUM(E11:E21)</f>
        <v>340</v>
      </c>
      <c r="F22" s="172">
        <f>SUM(F11:F21)</f>
        <v>481.9</v>
      </c>
    </row>
  </sheetData>
  <mergeCells count="9">
    <mergeCell ref="F8:F10"/>
    <mergeCell ref="A1:F1"/>
    <mergeCell ref="A3:F3"/>
    <mergeCell ref="A8:A10"/>
    <mergeCell ref="B8:B10"/>
    <mergeCell ref="C8:C10"/>
    <mergeCell ref="D8:E9"/>
    <mergeCell ref="A6:F6"/>
    <mergeCell ref="A4:F4"/>
  </mergeCells>
  <phoneticPr fontId="4" type="noConversion"/>
  <pageMargins left="0.25" right="0.25" top="0.75" bottom="0.75" header="0.3" footer="0.3"/>
  <pageSetup paperSize="9" scale="94" fitToHeight="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"/>
  <sheetViews>
    <sheetView topLeftCell="A10" workbookViewId="0">
      <selection sqref="A1:IV4"/>
    </sheetView>
  </sheetViews>
  <sheetFormatPr defaultRowHeight="15" x14ac:dyDescent="0.25"/>
  <cols>
    <col min="1" max="1" width="12.42578125" style="18" customWidth="1"/>
    <col min="2" max="2" width="17.140625" style="18" customWidth="1"/>
    <col min="3" max="3" width="78.85546875" style="18" customWidth="1"/>
    <col min="4" max="4" width="12.5703125" style="21" customWidth="1"/>
    <col min="5" max="5" width="11.5703125" style="21" customWidth="1"/>
    <col min="6" max="6" width="17.5703125" style="18" customWidth="1"/>
    <col min="7" max="16384" width="9.140625" style="18"/>
  </cols>
  <sheetData>
    <row r="1" spans="1:8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8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8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8" s="58" customFormat="1" x14ac:dyDescent="0.25">
      <c r="A4" s="579" t="s">
        <v>316</v>
      </c>
      <c r="B4" s="579"/>
      <c r="C4" s="579"/>
      <c r="D4" s="579"/>
      <c r="E4" s="579"/>
      <c r="F4" s="579"/>
    </row>
    <row r="6" spans="1:8" s="56" customFormat="1" x14ac:dyDescent="0.25">
      <c r="A6" s="580" t="s">
        <v>246</v>
      </c>
      <c r="B6" s="580"/>
      <c r="C6" s="580"/>
      <c r="D6" s="580"/>
      <c r="E6" s="580"/>
      <c r="F6" s="580"/>
    </row>
    <row r="7" spans="1:8" s="56" customFormat="1" ht="15.75" thickBot="1" x14ac:dyDescent="0.3">
      <c r="D7" s="62"/>
      <c r="E7" s="62"/>
    </row>
    <row r="8" spans="1:8" s="88" customForma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5" t="s">
        <v>303</v>
      </c>
      <c r="G8" s="89"/>
    </row>
    <row r="9" spans="1:8" s="88" customFormat="1" x14ac:dyDescent="0.25">
      <c r="A9" s="601"/>
      <c r="B9" s="603"/>
      <c r="C9" s="603"/>
      <c r="D9" s="603"/>
      <c r="E9" s="603"/>
      <c r="F9" s="606"/>
      <c r="G9" s="89"/>
    </row>
    <row r="10" spans="1:8" s="88" customFormat="1" ht="109.5" customHeight="1" x14ac:dyDescent="0.25">
      <c r="A10" s="601"/>
      <c r="B10" s="603"/>
      <c r="C10" s="604"/>
      <c r="D10" s="197" t="s">
        <v>44</v>
      </c>
      <c r="E10" s="197" t="s">
        <v>45</v>
      </c>
      <c r="F10" s="607"/>
      <c r="G10" s="89"/>
    </row>
    <row r="11" spans="1:8" s="199" customFormat="1" x14ac:dyDescent="0.25">
      <c r="A11" s="206"/>
      <c r="B11" s="183" t="s">
        <v>46</v>
      </c>
      <c r="C11" s="187"/>
      <c r="D11" s="207"/>
      <c r="E11" s="207"/>
      <c r="F11" s="208"/>
      <c r="G11" s="198"/>
      <c r="H11" s="198"/>
    </row>
    <row r="12" spans="1:8" s="199" customFormat="1" ht="75" x14ac:dyDescent="0.25">
      <c r="A12" s="239">
        <v>1</v>
      </c>
      <c r="B12" s="268" t="s">
        <v>261</v>
      </c>
      <c r="C12" s="269" t="s">
        <v>247</v>
      </c>
      <c r="D12" s="233">
        <f>ROUND(+E12/8,2)</f>
        <v>9.75</v>
      </c>
      <c r="E12" s="270">
        <v>78</v>
      </c>
      <c r="F12" s="241">
        <f>+ROUND((230/21)/8*E12,2)</f>
        <v>106.79</v>
      </c>
      <c r="G12" s="198"/>
      <c r="H12" s="198"/>
    </row>
    <row r="13" spans="1:8" s="199" customFormat="1" x14ac:dyDescent="0.25">
      <c r="A13" s="206"/>
      <c r="B13" s="183" t="s">
        <v>14</v>
      </c>
      <c r="C13" s="187"/>
      <c r="D13" s="207"/>
      <c r="E13" s="207"/>
      <c r="F13" s="208"/>
      <c r="G13" s="198"/>
      <c r="H13" s="198"/>
    </row>
    <row r="14" spans="1:8" s="199" customFormat="1" ht="141.75" customHeight="1" x14ac:dyDescent="0.25">
      <c r="A14" s="239">
        <v>2</v>
      </c>
      <c r="B14" s="271" t="s">
        <v>261</v>
      </c>
      <c r="C14" s="269" t="s">
        <v>384</v>
      </c>
      <c r="D14" s="233">
        <f>ROUND(+E14/8,2)</f>
        <v>8.25</v>
      </c>
      <c r="E14" s="270">
        <v>66</v>
      </c>
      <c r="F14" s="241">
        <f>+ROUND((230/21)/8*E14,2)</f>
        <v>90.36</v>
      </c>
      <c r="G14" s="198"/>
      <c r="H14" s="198"/>
    </row>
    <row r="15" spans="1:8" s="199" customFormat="1" x14ac:dyDescent="0.25">
      <c r="A15" s="206"/>
      <c r="B15" s="183" t="s">
        <v>86</v>
      </c>
      <c r="C15" s="187"/>
      <c r="D15" s="207"/>
      <c r="E15" s="207"/>
      <c r="F15" s="208"/>
      <c r="G15" s="198"/>
      <c r="H15" s="198"/>
    </row>
    <row r="16" spans="1:8" s="199" customFormat="1" ht="24" customHeight="1" x14ac:dyDescent="0.25">
      <c r="A16" s="255">
        <v>3</v>
      </c>
      <c r="B16" s="271" t="s">
        <v>261</v>
      </c>
      <c r="C16" s="269" t="s">
        <v>248</v>
      </c>
      <c r="D16" s="233">
        <f>ROUND(+E16/8,2)</f>
        <v>7.5</v>
      </c>
      <c r="E16" s="270">
        <v>60</v>
      </c>
      <c r="F16" s="241">
        <f>+ROUND((230/21)/8*E16,2)</f>
        <v>82.14</v>
      </c>
      <c r="G16" s="198"/>
      <c r="H16" s="198"/>
    </row>
    <row r="17" spans="1:8" s="199" customFormat="1" x14ac:dyDescent="0.25">
      <c r="A17" s="206"/>
      <c r="B17" s="183" t="s">
        <v>114</v>
      </c>
      <c r="C17" s="187"/>
      <c r="D17" s="207"/>
      <c r="E17" s="207"/>
      <c r="F17" s="208"/>
      <c r="G17" s="198"/>
      <c r="H17" s="198"/>
    </row>
    <row r="18" spans="1:8" s="199" customFormat="1" ht="45.75" thickBot="1" x14ac:dyDescent="0.3">
      <c r="A18" s="243">
        <v>4</v>
      </c>
      <c r="B18" s="237" t="s">
        <v>261</v>
      </c>
      <c r="C18" s="237" t="s">
        <v>249</v>
      </c>
      <c r="D18" s="234">
        <f>ROUND(+E18/8,2)</f>
        <v>10</v>
      </c>
      <c r="E18" s="272">
        <v>80</v>
      </c>
      <c r="F18" s="241">
        <f>+ROUND((230/21)/8*E18,2)</f>
        <v>109.52</v>
      </c>
      <c r="G18" s="198"/>
      <c r="H18" s="198"/>
    </row>
    <row r="19" spans="1:8" s="88" customFormat="1" ht="27.75" customHeight="1" thickBot="1" x14ac:dyDescent="0.3">
      <c r="A19" s="103"/>
      <c r="B19" s="104"/>
      <c r="C19" s="104" t="s">
        <v>170</v>
      </c>
      <c r="D19" s="203">
        <f>SUM(D11:D18)</f>
        <v>35.5</v>
      </c>
      <c r="E19" s="203">
        <f>SUM(E11:E18)</f>
        <v>284</v>
      </c>
      <c r="F19" s="172">
        <f>SUM(F11:F18)</f>
        <v>388.81</v>
      </c>
    </row>
  </sheetData>
  <mergeCells count="9">
    <mergeCell ref="A1:F1"/>
    <mergeCell ref="A3:F3"/>
    <mergeCell ref="A6:F6"/>
    <mergeCell ref="F8:F10"/>
    <mergeCell ref="A8:A10"/>
    <mergeCell ref="B8:B10"/>
    <mergeCell ref="C8:C10"/>
    <mergeCell ref="D8:E9"/>
    <mergeCell ref="A4:F4"/>
  </mergeCells>
  <phoneticPr fontId="4" type="noConversion"/>
  <pageMargins left="0.92" right="0.39" top="0.39" bottom="0.75" header="0.3" footer="0.3"/>
  <pageSetup paperSize="9" scale="77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3"/>
  <sheetViews>
    <sheetView topLeftCell="A10" workbookViewId="0">
      <selection sqref="A1:IV4"/>
    </sheetView>
  </sheetViews>
  <sheetFormatPr defaultRowHeight="15" x14ac:dyDescent="0.25"/>
  <cols>
    <col min="1" max="1" width="11.140625" style="56" bestFit="1" customWidth="1"/>
    <col min="2" max="2" width="15.5703125" style="56" customWidth="1"/>
    <col min="3" max="3" width="78.140625" style="56" customWidth="1"/>
    <col min="4" max="4" width="12.7109375" style="56" customWidth="1"/>
    <col min="5" max="5" width="11.85546875" style="56" customWidth="1"/>
    <col min="6" max="6" width="19.7109375" style="56" customWidth="1"/>
    <col min="7" max="16384" width="9.140625" style="56"/>
  </cols>
  <sheetData>
    <row r="1" spans="1:8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8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8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8" s="58" customFormat="1" x14ac:dyDescent="0.25">
      <c r="A4" s="579" t="s">
        <v>316</v>
      </c>
      <c r="B4" s="579"/>
      <c r="C4" s="579"/>
      <c r="D4" s="579"/>
      <c r="E4" s="579"/>
      <c r="F4" s="579"/>
    </row>
    <row r="6" spans="1:8" ht="15" customHeight="1" x14ac:dyDescent="0.25">
      <c r="A6" s="580" t="s">
        <v>186</v>
      </c>
      <c r="B6" s="580"/>
      <c r="C6" s="580"/>
      <c r="D6" s="580"/>
      <c r="E6" s="580"/>
      <c r="F6" s="580"/>
    </row>
    <row r="7" spans="1:8" ht="15.75" thickBot="1" x14ac:dyDescent="0.3"/>
    <row r="8" spans="1:8" s="88" customFormat="1" ht="15" customHeigh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5" t="s">
        <v>303</v>
      </c>
      <c r="G8" s="89"/>
    </row>
    <row r="9" spans="1:8" s="88" customFormat="1" x14ac:dyDescent="0.25">
      <c r="A9" s="601"/>
      <c r="B9" s="603"/>
      <c r="C9" s="603"/>
      <c r="D9" s="603"/>
      <c r="E9" s="603"/>
      <c r="F9" s="606"/>
      <c r="G9" s="89"/>
    </row>
    <row r="10" spans="1:8" s="88" customFormat="1" ht="105.75" customHeight="1" x14ac:dyDescent="0.25">
      <c r="A10" s="601"/>
      <c r="B10" s="603"/>
      <c r="C10" s="604"/>
      <c r="D10" s="197" t="s">
        <v>44</v>
      </c>
      <c r="E10" s="197" t="s">
        <v>45</v>
      </c>
      <c r="F10" s="607"/>
      <c r="G10" s="89"/>
    </row>
    <row r="11" spans="1:8" x14ac:dyDescent="0.25">
      <c r="A11" s="273"/>
      <c r="B11" s="183" t="s">
        <v>104</v>
      </c>
      <c r="C11" s="187"/>
      <c r="D11" s="274"/>
      <c r="E11" s="274"/>
      <c r="F11" s="275"/>
    </row>
    <row r="12" spans="1:8" ht="30" x14ac:dyDescent="0.25">
      <c r="A12" s="63">
        <v>1</v>
      </c>
      <c r="B12" s="66" t="s">
        <v>261</v>
      </c>
      <c r="C12" s="60" t="s">
        <v>43</v>
      </c>
      <c r="D12" s="68">
        <f>ROUND(+E12/8,0)</f>
        <v>8</v>
      </c>
      <c r="E12" s="73">
        <v>60</v>
      </c>
      <c r="F12" s="69">
        <f>+ROUND((230/21)*D12,2)</f>
        <v>87.62</v>
      </c>
    </row>
    <row r="13" spans="1:8" ht="30" x14ac:dyDescent="0.25">
      <c r="A13" s="63">
        <v>2</v>
      </c>
      <c r="B13" s="66" t="s">
        <v>261</v>
      </c>
      <c r="C13" s="60" t="s">
        <v>233</v>
      </c>
      <c r="D13" s="68">
        <f>ROUND(+E13/8,2)</f>
        <v>7.5</v>
      </c>
      <c r="E13" s="73">
        <v>60</v>
      </c>
      <c r="F13" s="69">
        <f>+ROUND((230/21)*D13,2)</f>
        <v>82.14</v>
      </c>
    </row>
    <row r="14" spans="1:8" x14ac:dyDescent="0.25">
      <c r="A14" s="273"/>
      <c r="B14" s="183" t="s">
        <v>107</v>
      </c>
      <c r="C14" s="187"/>
      <c r="D14" s="274"/>
      <c r="E14" s="274"/>
      <c r="F14" s="275"/>
    </row>
    <row r="15" spans="1:8" ht="30" x14ac:dyDescent="0.25">
      <c r="A15" s="63">
        <v>3</v>
      </c>
      <c r="B15" s="66" t="s">
        <v>261</v>
      </c>
      <c r="C15" s="60" t="s">
        <v>115</v>
      </c>
      <c r="D15" s="68">
        <f>ROUND(+E15/8,2)</f>
        <v>10.75</v>
      </c>
      <c r="E15" s="73">
        <v>86</v>
      </c>
      <c r="F15" s="69">
        <f>+ROUND((230/21)*D15,2)</f>
        <v>117.74</v>
      </c>
      <c r="H15" s="171"/>
    </row>
    <row r="16" spans="1:8" ht="30" x14ac:dyDescent="0.25">
      <c r="A16" s="63">
        <v>4</v>
      </c>
      <c r="B16" s="66" t="s">
        <v>261</v>
      </c>
      <c r="C16" s="60" t="s">
        <v>265</v>
      </c>
      <c r="D16" s="68">
        <f>ROUND(+E16/8,2)</f>
        <v>4.25</v>
      </c>
      <c r="E16" s="73">
        <v>34</v>
      </c>
      <c r="F16" s="69">
        <f>+ROUND((230/21)*D16,2)</f>
        <v>46.55</v>
      </c>
      <c r="H16" s="171"/>
    </row>
    <row r="17" spans="1:8" ht="30" x14ac:dyDescent="0.25">
      <c r="A17" s="63">
        <v>5</v>
      </c>
      <c r="B17" s="66" t="s">
        <v>261</v>
      </c>
      <c r="C17" s="60" t="s">
        <v>183</v>
      </c>
      <c r="D17" s="68">
        <f>ROUND(+E17/8,2)</f>
        <v>3.75</v>
      </c>
      <c r="E17" s="73">
        <v>30</v>
      </c>
      <c r="F17" s="69">
        <f>+ROUND((230/21)*D17,2)</f>
        <v>41.07</v>
      </c>
      <c r="H17" s="171"/>
    </row>
    <row r="18" spans="1:8" x14ac:dyDescent="0.25">
      <c r="A18" s="273"/>
      <c r="B18" s="183" t="s">
        <v>266</v>
      </c>
      <c r="C18" s="187"/>
      <c r="D18" s="274"/>
      <c r="E18" s="274"/>
      <c r="F18" s="275"/>
    </row>
    <row r="19" spans="1:8" ht="30" x14ac:dyDescent="0.25">
      <c r="A19" s="72">
        <v>6</v>
      </c>
      <c r="B19" s="66" t="s">
        <v>261</v>
      </c>
      <c r="C19" s="60" t="s">
        <v>184</v>
      </c>
      <c r="D19" s="68">
        <f>ROUND(+E19/8,2)</f>
        <v>9</v>
      </c>
      <c r="E19" s="156">
        <v>72</v>
      </c>
      <c r="F19" s="69">
        <f>+ROUND((230/21)*D19,2)</f>
        <v>98.57</v>
      </c>
      <c r="H19" s="171"/>
    </row>
    <row r="20" spans="1:8" x14ac:dyDescent="0.25">
      <c r="A20" s="273"/>
      <c r="B20" s="183" t="s">
        <v>100</v>
      </c>
      <c r="C20" s="187"/>
      <c r="D20" s="274"/>
      <c r="E20" s="274"/>
      <c r="F20" s="275"/>
    </row>
    <row r="21" spans="1:8" ht="30" x14ac:dyDescent="0.25">
      <c r="A21" s="72">
        <v>7</v>
      </c>
      <c r="B21" s="66" t="s">
        <v>261</v>
      </c>
      <c r="C21" s="60" t="s">
        <v>194</v>
      </c>
      <c r="D21" s="68">
        <f>ROUND(+E21/8,2)</f>
        <v>8.75</v>
      </c>
      <c r="E21" s="156">
        <v>70</v>
      </c>
      <c r="F21" s="69">
        <f>+ROUND((230/21)*D21,2)</f>
        <v>95.83</v>
      </c>
    </row>
    <row r="22" spans="1:8" ht="60.75" thickBot="1" x14ac:dyDescent="0.3">
      <c r="A22" s="70">
        <v>8</v>
      </c>
      <c r="B22" s="67" t="s">
        <v>261</v>
      </c>
      <c r="C22" s="60" t="s">
        <v>89</v>
      </c>
      <c r="D22" s="68">
        <f>ROUND(+E22/8,2)</f>
        <v>5.25</v>
      </c>
      <c r="E22" s="156">
        <v>42</v>
      </c>
      <c r="F22" s="69">
        <f>+ROUND((230/21)*D22,2)</f>
        <v>57.5</v>
      </c>
    </row>
    <row r="23" spans="1:8" s="88" customFormat="1" ht="27.75" customHeight="1" thickBot="1" x14ac:dyDescent="0.3">
      <c r="A23" s="103"/>
      <c r="B23" s="104"/>
      <c r="C23" s="104" t="s">
        <v>170</v>
      </c>
      <c r="D23" s="203">
        <f>SUM(D11:D22)</f>
        <v>57.25</v>
      </c>
      <c r="E23" s="203">
        <f>SUM(E11:E22)</f>
        <v>454</v>
      </c>
      <c r="F23" s="172">
        <f>SUM(F11:F22)</f>
        <v>627.02</v>
      </c>
    </row>
  </sheetData>
  <mergeCells count="9">
    <mergeCell ref="A1:F1"/>
    <mergeCell ref="A3:F3"/>
    <mergeCell ref="A6:F6"/>
    <mergeCell ref="A4:F4"/>
    <mergeCell ref="A8:A10"/>
    <mergeCell ref="B8:B10"/>
    <mergeCell ref="C8:C10"/>
    <mergeCell ref="D8:E9"/>
    <mergeCell ref="F8:F10"/>
  </mergeCells>
  <phoneticPr fontId="4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0"/>
  <sheetViews>
    <sheetView topLeftCell="A40" workbookViewId="0">
      <selection activeCell="K15" sqref="K15"/>
    </sheetView>
  </sheetViews>
  <sheetFormatPr defaultRowHeight="15" x14ac:dyDescent="0.25"/>
  <cols>
    <col min="2" max="2" width="20.140625" customWidth="1"/>
    <col min="3" max="3" width="42.28515625" customWidth="1"/>
    <col min="4" max="4" width="14.7109375" customWidth="1"/>
    <col min="5" max="5" width="13" customWidth="1"/>
    <col min="6" max="6" width="18.85546875" customWidth="1"/>
  </cols>
  <sheetData>
    <row r="1" spans="1:7" x14ac:dyDescent="0.25">
      <c r="A1" s="706" t="s">
        <v>152</v>
      </c>
      <c r="B1" s="706"/>
      <c r="C1" s="706"/>
      <c r="D1" s="706"/>
      <c r="E1" s="706"/>
      <c r="F1" s="706"/>
      <c r="G1" s="361"/>
    </row>
    <row r="2" spans="1:7" x14ac:dyDescent="0.25">
      <c r="A2" s="355"/>
      <c r="B2" s="355"/>
      <c r="C2" s="355"/>
      <c r="D2" s="355"/>
      <c r="E2" s="355"/>
      <c r="F2" s="355"/>
      <c r="G2" s="361"/>
    </row>
    <row r="3" spans="1:7" x14ac:dyDescent="0.25">
      <c r="A3" s="706" t="s">
        <v>366</v>
      </c>
      <c r="B3" s="706"/>
      <c r="C3" s="706"/>
      <c r="D3" s="706"/>
      <c r="E3" s="706"/>
      <c r="F3" s="706"/>
      <c r="G3" s="355"/>
    </row>
    <row r="4" spans="1:7" x14ac:dyDescent="0.25">
      <c r="A4" s="725" t="s">
        <v>316</v>
      </c>
      <c r="B4" s="725"/>
      <c r="C4" s="725"/>
      <c r="D4" s="725"/>
      <c r="E4" s="725"/>
      <c r="F4" s="725"/>
      <c r="G4" s="362"/>
    </row>
    <row r="6" spans="1:7" x14ac:dyDescent="0.25">
      <c r="A6" s="651" t="s">
        <v>429</v>
      </c>
      <c r="B6" s="726"/>
      <c r="C6" s="726"/>
      <c r="D6" s="726"/>
      <c r="E6" s="726"/>
      <c r="F6" s="726"/>
      <c r="G6" s="362"/>
    </row>
    <row r="7" spans="1:7" ht="15.75" thickBot="1" x14ac:dyDescent="0.3">
      <c r="A7" s="363"/>
      <c r="B7" s="362"/>
      <c r="C7" s="362"/>
      <c r="D7" s="363"/>
      <c r="E7" s="363"/>
      <c r="F7" s="362"/>
      <c r="G7" s="362"/>
    </row>
    <row r="8" spans="1:7" x14ac:dyDescent="0.25">
      <c r="A8" s="727" t="s">
        <v>133</v>
      </c>
      <c r="B8" s="730" t="s">
        <v>134</v>
      </c>
      <c r="C8" s="730" t="s">
        <v>135</v>
      </c>
      <c r="D8" s="733" t="s">
        <v>136</v>
      </c>
      <c r="E8" s="734"/>
      <c r="F8" s="737" t="s">
        <v>303</v>
      </c>
      <c r="G8" s="362"/>
    </row>
    <row r="9" spans="1:7" x14ac:dyDescent="0.25">
      <c r="A9" s="728"/>
      <c r="B9" s="731"/>
      <c r="C9" s="731"/>
      <c r="D9" s="735"/>
      <c r="E9" s="736"/>
      <c r="F9" s="738"/>
      <c r="G9" s="362"/>
    </row>
    <row r="10" spans="1:7" ht="81" customHeight="1" x14ac:dyDescent="0.25">
      <c r="A10" s="729"/>
      <c r="B10" s="732"/>
      <c r="C10" s="732"/>
      <c r="D10" s="364" t="s">
        <v>44</v>
      </c>
      <c r="E10" s="364" t="s">
        <v>45</v>
      </c>
      <c r="F10" s="739"/>
      <c r="G10" s="362"/>
    </row>
    <row r="11" spans="1:7" ht="45" x14ac:dyDescent="0.25">
      <c r="A11" s="280">
        <v>1</v>
      </c>
      <c r="B11" s="365" t="s">
        <v>261</v>
      </c>
      <c r="C11" s="366" t="s">
        <v>430</v>
      </c>
      <c r="D11" s="68">
        <f t="shared" ref="D11:D19" si="0">ROUND(+E11/8,0)</f>
        <v>5</v>
      </c>
      <c r="E11" s="367">
        <v>40</v>
      </c>
      <c r="F11" s="69">
        <f t="shared" ref="F11:F19" si="1">+ROUND((230/21)*D11,2)</f>
        <v>54.76</v>
      </c>
      <c r="G11" s="362"/>
    </row>
    <row r="12" spans="1:7" ht="45" x14ac:dyDescent="0.25">
      <c r="A12" s="280">
        <v>2</v>
      </c>
      <c r="B12" s="365" t="s">
        <v>261</v>
      </c>
      <c r="C12" s="366" t="s">
        <v>431</v>
      </c>
      <c r="D12" s="68">
        <f t="shared" si="0"/>
        <v>5</v>
      </c>
      <c r="E12" s="367">
        <v>40</v>
      </c>
      <c r="F12" s="69">
        <f t="shared" si="1"/>
        <v>54.76</v>
      </c>
      <c r="G12" s="368"/>
    </row>
    <row r="13" spans="1:7" ht="60" x14ac:dyDescent="0.25">
      <c r="A13" s="280">
        <v>3</v>
      </c>
      <c r="B13" s="365" t="s">
        <v>261</v>
      </c>
      <c r="C13" s="366" t="s">
        <v>432</v>
      </c>
      <c r="D13" s="68">
        <f t="shared" si="0"/>
        <v>5</v>
      </c>
      <c r="E13" s="367">
        <v>40</v>
      </c>
      <c r="F13" s="69">
        <f t="shared" si="1"/>
        <v>54.76</v>
      </c>
      <c r="G13" s="362"/>
    </row>
    <row r="14" spans="1:7" ht="60" x14ac:dyDescent="0.25">
      <c r="A14" s="280">
        <v>4</v>
      </c>
      <c r="B14" s="365" t="s">
        <v>261</v>
      </c>
      <c r="C14" s="366" t="s">
        <v>433</v>
      </c>
      <c r="D14" s="68">
        <f t="shared" si="0"/>
        <v>3</v>
      </c>
      <c r="E14" s="367">
        <v>20</v>
      </c>
      <c r="F14" s="69">
        <f t="shared" si="1"/>
        <v>32.86</v>
      </c>
      <c r="G14" s="362"/>
    </row>
    <row r="15" spans="1:7" ht="45" x14ac:dyDescent="0.25">
      <c r="A15" s="280">
        <v>5</v>
      </c>
      <c r="B15" s="365" t="s">
        <v>261</v>
      </c>
      <c r="C15" s="366" t="s">
        <v>434</v>
      </c>
      <c r="D15" s="68">
        <f t="shared" si="0"/>
        <v>3</v>
      </c>
      <c r="E15" s="367">
        <v>20</v>
      </c>
      <c r="F15" s="69">
        <f t="shared" si="1"/>
        <v>32.86</v>
      </c>
      <c r="G15" s="362"/>
    </row>
    <row r="16" spans="1:7" ht="30" x14ac:dyDescent="0.25">
      <c r="A16" s="294">
        <v>6</v>
      </c>
      <c r="B16" s="365" t="s">
        <v>261</v>
      </c>
      <c r="C16" s="366" t="s">
        <v>435</v>
      </c>
      <c r="D16" s="68">
        <f t="shared" si="0"/>
        <v>3</v>
      </c>
      <c r="E16" s="369">
        <v>20</v>
      </c>
      <c r="F16" s="69">
        <f t="shared" si="1"/>
        <v>32.86</v>
      </c>
      <c r="G16" s="362"/>
    </row>
    <row r="17" spans="1:7" ht="75" x14ac:dyDescent="0.25">
      <c r="A17" s="294">
        <v>7</v>
      </c>
      <c r="B17" s="365" t="s">
        <v>261</v>
      </c>
      <c r="C17" s="366" t="s">
        <v>436</v>
      </c>
      <c r="D17" s="68">
        <f t="shared" si="0"/>
        <v>2</v>
      </c>
      <c r="E17" s="369">
        <v>15</v>
      </c>
      <c r="F17" s="69">
        <f t="shared" si="1"/>
        <v>21.9</v>
      </c>
      <c r="G17" s="362"/>
    </row>
    <row r="18" spans="1:7" ht="105" x14ac:dyDescent="0.25">
      <c r="A18" s="294">
        <v>8</v>
      </c>
      <c r="B18" s="365" t="s">
        <v>261</v>
      </c>
      <c r="C18" s="366" t="s">
        <v>437</v>
      </c>
      <c r="D18" s="68">
        <f t="shared" si="0"/>
        <v>2</v>
      </c>
      <c r="E18" s="369">
        <v>15</v>
      </c>
      <c r="F18" s="69">
        <f t="shared" si="1"/>
        <v>21.9</v>
      </c>
      <c r="G18" s="362"/>
    </row>
    <row r="19" spans="1:7" ht="30.75" thickBot="1" x14ac:dyDescent="0.3">
      <c r="A19" s="294">
        <v>9</v>
      </c>
      <c r="B19" s="370" t="s">
        <v>261</v>
      </c>
      <c r="C19" s="371" t="s">
        <v>438</v>
      </c>
      <c r="D19" s="95">
        <f t="shared" si="0"/>
        <v>8</v>
      </c>
      <c r="E19" s="369">
        <v>60</v>
      </c>
      <c r="F19" s="354">
        <f t="shared" si="1"/>
        <v>87.62</v>
      </c>
      <c r="G19" s="362"/>
    </row>
    <row r="20" spans="1:7" ht="15.75" thickBot="1" x14ac:dyDescent="0.3">
      <c r="A20" s="372"/>
      <c r="B20" s="373"/>
      <c r="C20" s="373" t="s">
        <v>170</v>
      </c>
      <c r="D20" s="374">
        <f>SUM(D11:D19)</f>
        <v>36</v>
      </c>
      <c r="E20" s="374">
        <f>SUM(E11:E19)</f>
        <v>270</v>
      </c>
      <c r="F20" s="375">
        <f>SUM(F11:F19)</f>
        <v>394.28</v>
      </c>
      <c r="G20" s="362"/>
    </row>
  </sheetData>
  <mergeCells count="9">
    <mergeCell ref="A1:F1"/>
    <mergeCell ref="A3:F3"/>
    <mergeCell ref="A4:F4"/>
    <mergeCell ref="A6:F6"/>
    <mergeCell ref="A8:A10"/>
    <mergeCell ref="B8:B10"/>
    <mergeCell ref="C8:C10"/>
    <mergeCell ref="D8:E9"/>
    <mergeCell ref="F8:F10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</sheetPr>
  <dimension ref="A1:F31"/>
  <sheetViews>
    <sheetView workbookViewId="0">
      <selection activeCell="P22" sqref="P22"/>
    </sheetView>
  </sheetViews>
  <sheetFormatPr defaultRowHeight="15" x14ac:dyDescent="0.25"/>
  <cols>
    <col min="1" max="1" width="4.5703125" customWidth="1"/>
    <col min="2" max="2" width="16.42578125" customWidth="1"/>
    <col min="3" max="3" width="44.42578125" customWidth="1"/>
    <col min="4" max="4" width="18.85546875" customWidth="1"/>
    <col min="5" max="5" width="14.7109375" customWidth="1"/>
    <col min="6" max="6" width="18.42578125" customWidth="1"/>
  </cols>
  <sheetData>
    <row r="1" spans="1:6" x14ac:dyDescent="0.25">
      <c r="A1" s="669" t="s">
        <v>490</v>
      </c>
      <c r="B1" s="669"/>
      <c r="C1" s="669"/>
      <c r="D1" s="669"/>
      <c r="E1" s="669"/>
      <c r="F1" s="669"/>
    </row>
    <row r="2" spans="1:6" x14ac:dyDescent="0.25">
      <c r="A2" s="545"/>
      <c r="B2" s="545"/>
      <c r="C2" s="545"/>
      <c r="D2" s="545"/>
      <c r="E2" s="545"/>
      <c r="F2" s="545"/>
    </row>
    <row r="3" spans="1:6" x14ac:dyDescent="0.25">
      <c r="A3" s="578" t="s">
        <v>152</v>
      </c>
      <c r="B3" s="578"/>
      <c r="C3" s="578"/>
      <c r="D3" s="578"/>
      <c r="E3" s="578"/>
      <c r="F3" s="578"/>
    </row>
    <row r="4" spans="1:6" x14ac:dyDescent="0.25">
      <c r="A4" s="545"/>
      <c r="B4" s="545"/>
      <c r="C4" s="545"/>
      <c r="D4" s="545"/>
      <c r="E4" s="545"/>
      <c r="F4" s="545"/>
    </row>
    <row r="5" spans="1:6" x14ac:dyDescent="0.25">
      <c r="A5" s="578" t="s">
        <v>491</v>
      </c>
      <c r="B5" s="578"/>
      <c r="C5" s="578"/>
      <c r="D5" s="578"/>
      <c r="E5" s="578"/>
      <c r="F5" s="578"/>
    </row>
    <row r="6" spans="1:6" x14ac:dyDescent="0.25">
      <c r="A6" s="546"/>
      <c r="B6" s="552" t="s">
        <v>316</v>
      </c>
      <c r="C6" s="546"/>
      <c r="D6" s="546"/>
      <c r="E6" s="546"/>
      <c r="F6" s="546"/>
    </row>
    <row r="7" spans="1:6" x14ac:dyDescent="0.25">
      <c r="A7" s="545"/>
      <c r="B7" s="545"/>
      <c r="C7" s="545"/>
      <c r="D7" s="545"/>
      <c r="E7" s="545"/>
      <c r="F7" s="545"/>
    </row>
    <row r="8" spans="1:6" x14ac:dyDescent="0.25">
      <c r="A8" s="580" t="s">
        <v>539</v>
      </c>
      <c r="B8" s="580"/>
      <c r="C8" s="580"/>
      <c r="D8" s="580"/>
      <c r="E8" s="580"/>
      <c r="F8" s="580"/>
    </row>
    <row r="9" spans="1:6" ht="15.75" thickBot="1" x14ac:dyDescent="0.3">
      <c r="A9" s="546"/>
      <c r="B9" s="546"/>
      <c r="C9" s="546"/>
      <c r="D9" s="546"/>
      <c r="E9" s="546"/>
      <c r="F9" s="546"/>
    </row>
    <row r="10" spans="1:6" x14ac:dyDescent="0.25">
      <c r="A10" s="583" t="s">
        <v>133</v>
      </c>
      <c r="B10" s="585" t="s">
        <v>492</v>
      </c>
      <c r="C10" s="587" t="s">
        <v>135</v>
      </c>
      <c r="D10" s="745" t="s">
        <v>493</v>
      </c>
      <c r="E10" s="667"/>
      <c r="F10" s="581" t="s">
        <v>440</v>
      </c>
    </row>
    <row r="11" spans="1:6" x14ac:dyDescent="0.25">
      <c r="A11" s="584"/>
      <c r="B11" s="586"/>
      <c r="C11" s="744"/>
      <c r="D11" s="746"/>
      <c r="E11" s="747"/>
      <c r="F11" s="582"/>
    </row>
    <row r="12" spans="1:6" ht="30.75" thickBot="1" x14ac:dyDescent="0.3">
      <c r="A12" s="584"/>
      <c r="B12" s="586"/>
      <c r="C12" s="744"/>
      <c r="D12" s="559" t="s">
        <v>44</v>
      </c>
      <c r="E12" s="560" t="s">
        <v>45</v>
      </c>
      <c r="F12" s="582"/>
    </row>
    <row r="13" spans="1:6" ht="15.75" thickBot="1" x14ac:dyDescent="0.3">
      <c r="A13" s="575"/>
      <c r="B13" s="569" t="s">
        <v>104</v>
      </c>
      <c r="C13" s="570"/>
      <c r="D13" s="571">
        <v>2</v>
      </c>
      <c r="E13" s="571">
        <v>16</v>
      </c>
      <c r="F13" s="574">
        <v>21.9</v>
      </c>
    </row>
    <row r="14" spans="1:6" ht="18.75" customHeight="1" x14ac:dyDescent="0.25">
      <c r="A14" s="576">
        <v>1</v>
      </c>
      <c r="B14" s="563" t="s">
        <v>261</v>
      </c>
      <c r="C14" s="566" t="s">
        <v>540</v>
      </c>
      <c r="D14" s="553">
        <v>1</v>
      </c>
      <c r="E14" s="555">
        <v>8</v>
      </c>
      <c r="F14" s="557">
        <v>10.95</v>
      </c>
    </row>
    <row r="15" spans="1:6" ht="15.75" thickBot="1" x14ac:dyDescent="0.3">
      <c r="A15" s="573">
        <v>2</v>
      </c>
      <c r="B15" s="554" t="s">
        <v>261</v>
      </c>
      <c r="C15" s="577" t="s">
        <v>541</v>
      </c>
      <c r="D15" s="553">
        <v>1</v>
      </c>
      <c r="E15" s="556">
        <v>8</v>
      </c>
      <c r="F15" s="557">
        <v>10.95</v>
      </c>
    </row>
    <row r="16" spans="1:6" ht="15.75" thickBot="1" x14ac:dyDescent="0.3">
      <c r="A16" s="572"/>
      <c r="B16" s="569" t="s">
        <v>54</v>
      </c>
      <c r="C16" s="570"/>
      <c r="D16" s="571">
        <v>4</v>
      </c>
      <c r="E16" s="571">
        <v>26</v>
      </c>
      <c r="F16" s="574">
        <v>43.8</v>
      </c>
    </row>
    <row r="17" spans="1:6" x14ac:dyDescent="0.25">
      <c r="A17" s="576">
        <v>3</v>
      </c>
      <c r="B17" s="563" t="s">
        <v>261</v>
      </c>
      <c r="C17" s="558" t="s">
        <v>542</v>
      </c>
      <c r="D17" s="553">
        <v>1</v>
      </c>
      <c r="E17" s="561">
        <v>6</v>
      </c>
      <c r="F17" s="557">
        <v>10.95</v>
      </c>
    </row>
    <row r="18" spans="1:6" x14ac:dyDescent="0.25">
      <c r="A18" s="576">
        <v>4</v>
      </c>
      <c r="B18" s="563" t="s">
        <v>261</v>
      </c>
      <c r="C18" s="558" t="s">
        <v>543</v>
      </c>
      <c r="D18" s="553">
        <v>1</v>
      </c>
      <c r="E18" s="562">
        <v>8</v>
      </c>
      <c r="F18" s="557">
        <v>10.95</v>
      </c>
    </row>
    <row r="19" spans="1:6" ht="30" x14ac:dyDescent="0.25">
      <c r="A19" s="576">
        <v>5</v>
      </c>
      <c r="B19" s="563" t="s">
        <v>544</v>
      </c>
      <c r="C19" s="577" t="s">
        <v>545</v>
      </c>
      <c r="D19" s="740">
        <v>1</v>
      </c>
      <c r="E19" s="562">
        <v>4</v>
      </c>
      <c r="F19" s="742">
        <v>10.95</v>
      </c>
    </row>
    <row r="20" spans="1:6" ht="30" x14ac:dyDescent="0.25">
      <c r="A20" s="576">
        <v>6</v>
      </c>
      <c r="B20" s="563" t="s">
        <v>544</v>
      </c>
      <c r="C20" s="577" t="s">
        <v>546</v>
      </c>
      <c r="D20" s="748"/>
      <c r="E20" s="562">
        <v>4</v>
      </c>
      <c r="F20" s="749"/>
    </row>
    <row r="21" spans="1:6" ht="30" x14ac:dyDescent="0.25">
      <c r="A21" s="576">
        <v>7</v>
      </c>
      <c r="B21" s="563" t="s">
        <v>544</v>
      </c>
      <c r="C21" s="558" t="s">
        <v>547</v>
      </c>
      <c r="D21" s="740">
        <v>1</v>
      </c>
      <c r="E21" s="562">
        <v>2</v>
      </c>
      <c r="F21" s="742">
        <v>10.95</v>
      </c>
    </row>
    <row r="22" spans="1:6" ht="30.75" thickBot="1" x14ac:dyDescent="0.3">
      <c r="A22" s="573">
        <v>8</v>
      </c>
      <c r="B22" s="563" t="s">
        <v>544</v>
      </c>
      <c r="C22" s="558" t="s">
        <v>548</v>
      </c>
      <c r="D22" s="741"/>
      <c r="E22" s="567">
        <v>2</v>
      </c>
      <c r="F22" s="743"/>
    </row>
    <row r="23" spans="1:6" ht="15.75" thickBot="1" x14ac:dyDescent="0.3">
      <c r="A23" s="572"/>
      <c r="B23" s="569" t="s">
        <v>55</v>
      </c>
      <c r="C23" s="570"/>
      <c r="D23" s="571">
        <v>3</v>
      </c>
      <c r="E23" s="571">
        <v>22</v>
      </c>
      <c r="F23" s="574">
        <v>32.849999999999994</v>
      </c>
    </row>
    <row r="24" spans="1:6" ht="16.5" customHeight="1" x14ac:dyDescent="0.25">
      <c r="A24" s="576">
        <v>9</v>
      </c>
      <c r="B24" s="563" t="s">
        <v>261</v>
      </c>
      <c r="C24" s="577" t="s">
        <v>549</v>
      </c>
      <c r="D24" s="564">
        <v>1</v>
      </c>
      <c r="E24" s="561">
        <v>8</v>
      </c>
      <c r="F24" s="557">
        <v>10.95</v>
      </c>
    </row>
    <row r="25" spans="1:6" ht="60" customHeight="1" x14ac:dyDescent="0.25">
      <c r="A25" s="576">
        <v>10</v>
      </c>
      <c r="B25" s="563" t="s">
        <v>261</v>
      </c>
      <c r="C25" s="577" t="s">
        <v>550</v>
      </c>
      <c r="D25" s="564">
        <v>1</v>
      </c>
      <c r="E25" s="561">
        <v>6</v>
      </c>
      <c r="F25" s="557">
        <v>10.95</v>
      </c>
    </row>
    <row r="26" spans="1:6" ht="30" x14ac:dyDescent="0.25">
      <c r="A26" s="576">
        <v>11</v>
      </c>
      <c r="B26" s="563" t="s">
        <v>544</v>
      </c>
      <c r="C26" s="558" t="s">
        <v>551</v>
      </c>
      <c r="D26" s="740">
        <v>1</v>
      </c>
      <c r="E26" s="561">
        <v>4</v>
      </c>
      <c r="F26" s="742">
        <v>10.95</v>
      </c>
    </row>
    <row r="27" spans="1:6" ht="30.75" thickBot="1" x14ac:dyDescent="0.3">
      <c r="A27" s="573">
        <v>12</v>
      </c>
      <c r="B27" s="563" t="s">
        <v>544</v>
      </c>
      <c r="C27" s="558" t="s">
        <v>552</v>
      </c>
      <c r="D27" s="741"/>
      <c r="E27" s="562">
        <v>4</v>
      </c>
      <c r="F27" s="743"/>
    </row>
    <row r="28" spans="1:6" ht="15.75" thickBot="1" x14ac:dyDescent="0.3">
      <c r="A28" s="549"/>
      <c r="B28" s="568"/>
      <c r="C28" s="547" t="s">
        <v>170</v>
      </c>
      <c r="D28" s="550">
        <v>9</v>
      </c>
      <c r="E28" s="551">
        <v>64</v>
      </c>
      <c r="F28" s="548">
        <v>98.549999999999983</v>
      </c>
    </row>
    <row r="29" spans="1:6" x14ac:dyDescent="0.25">
      <c r="A29" s="545"/>
      <c r="B29" s="545"/>
      <c r="C29" s="545"/>
      <c r="D29" s="545"/>
      <c r="E29" s="545"/>
      <c r="F29" s="545"/>
    </row>
    <row r="30" spans="1:6" x14ac:dyDescent="0.25">
      <c r="A30" s="545"/>
      <c r="B30" s="545"/>
      <c r="C30" s="545"/>
      <c r="D30" s="545"/>
      <c r="E30" s="545"/>
      <c r="F30" s="545"/>
    </row>
    <row r="31" spans="1:6" x14ac:dyDescent="0.25">
      <c r="A31" s="546"/>
      <c r="B31" s="546"/>
      <c r="C31" s="546"/>
      <c r="D31" s="546"/>
      <c r="E31" s="565"/>
      <c r="F31" s="546"/>
    </row>
  </sheetData>
  <mergeCells count="15">
    <mergeCell ref="D26:D27"/>
    <mergeCell ref="F26:F27"/>
    <mergeCell ref="A1:F1"/>
    <mergeCell ref="A3:F3"/>
    <mergeCell ref="A5:F5"/>
    <mergeCell ref="A8:F8"/>
    <mergeCell ref="A10:A12"/>
    <mergeCell ref="B10:B12"/>
    <mergeCell ref="C10:C12"/>
    <mergeCell ref="D10:E11"/>
    <mergeCell ref="F10:F12"/>
    <mergeCell ref="D19:D20"/>
    <mergeCell ref="F19:F20"/>
    <mergeCell ref="D21:D22"/>
    <mergeCell ref="F21:F2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30"/>
  <sheetViews>
    <sheetView topLeftCell="A23" zoomScaleNormal="100" workbookViewId="0">
      <selection activeCell="A16" sqref="A16"/>
    </sheetView>
  </sheetViews>
  <sheetFormatPr defaultRowHeight="15" x14ac:dyDescent="0.25"/>
  <cols>
    <col min="1" max="1" width="12.42578125" style="254" customWidth="1"/>
    <col min="2" max="2" width="16" style="56" customWidth="1"/>
    <col min="3" max="3" width="87.140625" style="56" customWidth="1"/>
    <col min="4" max="4" width="12.7109375" style="56" customWidth="1"/>
    <col min="5" max="5" width="12.42578125" style="56" customWidth="1"/>
    <col min="6" max="6" width="19.7109375" style="56" customWidth="1"/>
    <col min="7" max="16384" width="9.140625" style="56"/>
  </cols>
  <sheetData>
    <row r="1" spans="1:15" s="58" customFormat="1" ht="20.25" customHeight="1" thickBot="1" x14ac:dyDescent="0.3">
      <c r="A1" s="578" t="s">
        <v>152</v>
      </c>
      <c r="B1" s="578"/>
      <c r="C1" s="578"/>
      <c r="D1" s="578"/>
      <c r="E1" s="578"/>
      <c r="F1" s="578"/>
      <c r="G1" s="55"/>
      <c r="J1" s="456"/>
      <c r="K1" s="456"/>
      <c r="L1" s="456"/>
      <c r="M1" s="456"/>
      <c r="N1" s="456"/>
      <c r="O1" s="456"/>
    </row>
    <row r="2" spans="1:15" s="58" customFormat="1" ht="20.25" customHeight="1" thickBot="1" x14ac:dyDescent="0.3">
      <c r="A2" s="14"/>
      <c r="B2" s="14"/>
      <c r="C2" s="14"/>
      <c r="D2" s="14"/>
      <c r="E2" s="14"/>
      <c r="F2" s="14"/>
      <c r="G2" s="55"/>
      <c r="J2" s="750" t="s">
        <v>482</v>
      </c>
      <c r="K2" s="751"/>
      <c r="L2" s="751"/>
      <c r="M2" s="751"/>
      <c r="N2" s="751"/>
      <c r="O2" s="752"/>
    </row>
    <row r="3" spans="1:15" s="58" customFormat="1" ht="30" customHeight="1" thickBot="1" x14ac:dyDescent="0.3">
      <c r="A3" s="578" t="s">
        <v>366</v>
      </c>
      <c r="B3" s="578"/>
      <c r="C3" s="578"/>
      <c r="D3" s="578"/>
      <c r="E3" s="578"/>
      <c r="F3" s="578"/>
      <c r="G3" s="14"/>
      <c r="J3" s="753" t="s">
        <v>316</v>
      </c>
      <c r="K3" s="754"/>
      <c r="L3" s="754"/>
      <c r="M3" s="754"/>
      <c r="N3" s="754"/>
      <c r="O3" s="755"/>
    </row>
    <row r="4" spans="1:15" s="58" customFormat="1" ht="15.75" thickBot="1" x14ac:dyDescent="0.3">
      <c r="A4" s="579" t="s">
        <v>316</v>
      </c>
      <c r="B4" s="579"/>
      <c r="C4" s="579"/>
      <c r="D4" s="579"/>
      <c r="E4" s="579"/>
      <c r="F4" s="579"/>
      <c r="J4" s="456"/>
      <c r="K4" s="456"/>
      <c r="L4" s="456"/>
      <c r="M4" s="456"/>
      <c r="N4" s="456"/>
      <c r="O4" s="456"/>
    </row>
    <row r="5" spans="1:15" ht="15.75" thickBot="1" x14ac:dyDescent="0.3">
      <c r="A5" s="57"/>
      <c r="B5" s="58"/>
      <c r="C5" s="58"/>
      <c r="D5" s="57"/>
      <c r="E5" s="57"/>
      <c r="F5" s="58"/>
      <c r="J5" s="756" t="s">
        <v>483</v>
      </c>
      <c r="K5" s="757"/>
      <c r="L5" s="757"/>
      <c r="M5" s="757"/>
      <c r="N5" s="757"/>
      <c r="O5" s="758"/>
    </row>
    <row r="6" spans="1:15" ht="20.25" customHeight="1" thickBot="1" x14ac:dyDescent="0.3">
      <c r="A6" s="580" t="s">
        <v>250</v>
      </c>
      <c r="B6" s="580"/>
      <c r="C6" s="580"/>
      <c r="D6" s="580"/>
      <c r="E6" s="580"/>
      <c r="F6" s="580"/>
      <c r="J6" s="457"/>
      <c r="K6" s="457"/>
      <c r="L6" s="457"/>
      <c r="M6" s="457"/>
      <c r="N6" s="457"/>
      <c r="O6" s="457"/>
    </row>
    <row r="7" spans="1:15" ht="120.75" hidden="1" customHeight="1" thickTop="1" thickBot="1" x14ac:dyDescent="0.3">
      <c r="A7" s="57"/>
      <c r="B7" s="58"/>
      <c r="C7" s="58"/>
      <c r="D7" s="57"/>
      <c r="E7" s="57"/>
      <c r="F7" s="58"/>
      <c r="J7" s="759" t="s">
        <v>133</v>
      </c>
      <c r="K7" s="762" t="s">
        <v>134</v>
      </c>
      <c r="L7" s="762" t="s">
        <v>135</v>
      </c>
      <c r="M7" s="765" t="s">
        <v>136</v>
      </c>
      <c r="N7" s="766"/>
      <c r="O7" s="769" t="s">
        <v>484</v>
      </c>
    </row>
    <row r="8" spans="1:15" s="88" customFormat="1" ht="15" customHeight="1" thickTop="1" thickBot="1" x14ac:dyDescent="0.3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5" t="s">
        <v>303</v>
      </c>
      <c r="G8" s="89"/>
      <c r="J8" s="760"/>
      <c r="K8" s="763"/>
      <c r="L8" s="763"/>
      <c r="M8" s="767"/>
      <c r="N8" s="768"/>
      <c r="O8" s="770"/>
    </row>
    <row r="9" spans="1:15" s="88" customFormat="1" ht="61.5" thickTop="1" thickBot="1" x14ac:dyDescent="0.3">
      <c r="A9" s="601"/>
      <c r="B9" s="603"/>
      <c r="C9" s="603"/>
      <c r="D9" s="603"/>
      <c r="E9" s="603"/>
      <c r="F9" s="606"/>
      <c r="G9" s="89"/>
      <c r="J9" s="761"/>
      <c r="K9" s="764"/>
      <c r="L9" s="764"/>
      <c r="M9" s="458" t="s">
        <v>44</v>
      </c>
      <c r="N9" s="458" t="s">
        <v>45</v>
      </c>
      <c r="O9" s="771"/>
    </row>
    <row r="10" spans="1:15" s="88" customFormat="1" ht="45" customHeight="1" thickTop="1" thickBot="1" x14ac:dyDescent="0.3">
      <c r="A10" s="601"/>
      <c r="B10" s="603"/>
      <c r="C10" s="604"/>
      <c r="D10" s="197" t="s">
        <v>44</v>
      </c>
      <c r="E10" s="197" t="s">
        <v>45</v>
      </c>
      <c r="F10" s="607"/>
      <c r="G10" s="89"/>
      <c r="J10" s="459"/>
      <c r="K10" s="461" t="s">
        <v>104</v>
      </c>
      <c r="L10" s="461"/>
      <c r="M10" s="460"/>
      <c r="N10" s="460"/>
      <c r="O10" s="462"/>
    </row>
    <row r="11" spans="1:15" ht="20.25" customHeight="1" thickBot="1" x14ac:dyDescent="0.3">
      <c r="A11" s="120"/>
      <c r="B11" s="107" t="s">
        <v>104</v>
      </c>
      <c r="C11" s="107"/>
      <c r="D11" s="118"/>
      <c r="E11" s="118"/>
      <c r="F11" s="278"/>
      <c r="G11" s="65"/>
      <c r="H11" s="65"/>
      <c r="J11" s="463">
        <v>1</v>
      </c>
      <c r="K11" s="464" t="s">
        <v>261</v>
      </c>
      <c r="L11" s="464" t="s">
        <v>485</v>
      </c>
      <c r="M11" s="466">
        <v>27</v>
      </c>
      <c r="N11" s="465">
        <v>213</v>
      </c>
      <c r="O11" s="467">
        <v>291.61</v>
      </c>
    </row>
    <row r="12" spans="1:15" ht="37.5" customHeight="1" thickBot="1" x14ac:dyDescent="0.3">
      <c r="A12" s="72">
        <v>1</v>
      </c>
      <c r="B12" s="60" t="s">
        <v>261</v>
      </c>
      <c r="C12" s="60" t="s">
        <v>251</v>
      </c>
      <c r="D12" s="73">
        <f>ROUND(+E12/8,2)</f>
        <v>26.63</v>
      </c>
      <c r="E12" s="276">
        <v>213</v>
      </c>
      <c r="F12" s="69">
        <f>+ROUND((230/21)/8*E12,2)</f>
        <v>291.61</v>
      </c>
      <c r="G12" s="65"/>
      <c r="H12" s="65"/>
      <c r="J12" s="463">
        <v>2</v>
      </c>
      <c r="K12" s="464" t="s">
        <v>261</v>
      </c>
      <c r="L12" s="464" t="s">
        <v>252</v>
      </c>
      <c r="M12" s="466">
        <v>20</v>
      </c>
      <c r="N12" s="465">
        <v>162</v>
      </c>
      <c r="O12" s="467">
        <v>221.79</v>
      </c>
    </row>
    <row r="13" spans="1:15" ht="45.75" thickBot="1" x14ac:dyDescent="0.3">
      <c r="A13" s="72">
        <v>2</v>
      </c>
      <c r="B13" s="60" t="s">
        <v>261</v>
      </c>
      <c r="C13" s="60" t="s">
        <v>252</v>
      </c>
      <c r="D13" s="73">
        <f>ROUND(+E13/8,2)</f>
        <v>20.25</v>
      </c>
      <c r="E13" s="276">
        <v>162</v>
      </c>
      <c r="F13" s="69">
        <f t="shared" ref="F13:F29" si="0">+ROUND((230/21)/8*E13,2)</f>
        <v>221.79</v>
      </c>
      <c r="G13" s="65"/>
      <c r="H13" s="65"/>
      <c r="J13" s="468"/>
      <c r="K13" s="470" t="s">
        <v>107</v>
      </c>
      <c r="L13" s="461"/>
      <c r="M13" s="460"/>
      <c r="N13" s="460"/>
      <c r="O13" s="462"/>
    </row>
    <row r="14" spans="1:15" ht="27" customHeight="1" thickBot="1" x14ac:dyDescent="0.3">
      <c r="A14" s="105"/>
      <c r="B14" s="106" t="s">
        <v>107</v>
      </c>
      <c r="C14" s="107"/>
      <c r="D14" s="118"/>
      <c r="E14" s="118"/>
      <c r="F14" s="186"/>
      <c r="G14" s="65"/>
      <c r="H14" s="65"/>
      <c r="J14" s="463">
        <v>3</v>
      </c>
      <c r="K14" s="464" t="s">
        <v>261</v>
      </c>
      <c r="L14" s="464" t="s">
        <v>486</v>
      </c>
      <c r="M14" s="466">
        <v>30</v>
      </c>
      <c r="N14" s="465">
        <v>239</v>
      </c>
      <c r="O14" s="467">
        <v>327.2</v>
      </c>
    </row>
    <row r="15" spans="1:15" ht="33" customHeight="1" thickBot="1" x14ac:dyDescent="0.3">
      <c r="A15" s="72">
        <v>3</v>
      </c>
      <c r="B15" s="60" t="s">
        <v>261</v>
      </c>
      <c r="C15" s="60" t="s">
        <v>253</v>
      </c>
      <c r="D15" s="73">
        <f>ROUND(+E15/8,2)</f>
        <v>29.88</v>
      </c>
      <c r="E15" s="276">
        <v>239</v>
      </c>
      <c r="F15" s="69">
        <f t="shared" si="0"/>
        <v>327.2</v>
      </c>
      <c r="G15" s="65"/>
      <c r="H15" s="65"/>
      <c r="J15" s="463">
        <v>4</v>
      </c>
      <c r="K15" s="464" t="s">
        <v>261</v>
      </c>
      <c r="L15" s="464" t="s">
        <v>254</v>
      </c>
      <c r="M15" s="466">
        <v>27</v>
      </c>
      <c r="N15" s="465">
        <v>212</v>
      </c>
      <c r="O15" s="467">
        <v>290.24</v>
      </c>
    </row>
    <row r="16" spans="1:15" ht="45.75" thickBot="1" x14ac:dyDescent="0.3">
      <c r="A16" s="72">
        <v>4</v>
      </c>
      <c r="B16" s="60" t="s">
        <v>261</v>
      </c>
      <c r="C16" s="60" t="s">
        <v>254</v>
      </c>
      <c r="D16" s="73">
        <f>ROUND(+E16/8,2)</f>
        <v>26.5</v>
      </c>
      <c r="E16" s="276">
        <v>212</v>
      </c>
      <c r="F16" s="69">
        <f t="shared" si="0"/>
        <v>290.24</v>
      </c>
      <c r="G16" s="65"/>
      <c r="H16" s="65"/>
      <c r="J16" s="468"/>
      <c r="K16" s="470" t="s">
        <v>266</v>
      </c>
      <c r="L16" s="461"/>
      <c r="M16" s="460"/>
      <c r="N16" s="460"/>
      <c r="O16" s="462"/>
    </row>
    <row r="17" spans="1:15" ht="23.25" customHeight="1" thickBot="1" x14ac:dyDescent="0.3">
      <c r="A17" s="105"/>
      <c r="B17" s="106" t="s">
        <v>266</v>
      </c>
      <c r="C17" s="107"/>
      <c r="D17" s="118"/>
      <c r="E17" s="118"/>
      <c r="F17" s="186"/>
      <c r="G17" s="65"/>
      <c r="H17" s="65"/>
      <c r="J17" s="463">
        <v>5</v>
      </c>
      <c r="K17" s="464" t="s">
        <v>261</v>
      </c>
      <c r="L17" s="464" t="s">
        <v>487</v>
      </c>
      <c r="M17" s="466">
        <v>27</v>
      </c>
      <c r="N17" s="465">
        <v>218</v>
      </c>
      <c r="O17" s="467">
        <v>298.45</v>
      </c>
    </row>
    <row r="18" spans="1:15" ht="34.5" customHeight="1" thickBot="1" x14ac:dyDescent="0.3">
      <c r="A18" s="72">
        <v>5</v>
      </c>
      <c r="B18" s="60" t="s">
        <v>261</v>
      </c>
      <c r="C18" s="60" t="s">
        <v>255</v>
      </c>
      <c r="D18" s="73">
        <f t="shared" ref="D18:D29" si="1">ROUND(+E18/8,2)</f>
        <v>27.25</v>
      </c>
      <c r="E18" s="276">
        <v>218</v>
      </c>
      <c r="F18" s="69">
        <f t="shared" si="0"/>
        <v>298.45</v>
      </c>
      <c r="G18" s="65"/>
      <c r="H18" s="65"/>
      <c r="J18" s="463">
        <v>6</v>
      </c>
      <c r="K18" s="464" t="s">
        <v>261</v>
      </c>
      <c r="L18" s="464" t="s">
        <v>256</v>
      </c>
      <c r="M18" s="466">
        <v>23</v>
      </c>
      <c r="N18" s="465">
        <v>180</v>
      </c>
      <c r="O18" s="467">
        <v>246.43</v>
      </c>
    </row>
    <row r="19" spans="1:15" ht="30.75" thickBot="1" x14ac:dyDescent="0.3">
      <c r="A19" s="72">
        <v>6</v>
      </c>
      <c r="B19" s="60" t="s">
        <v>261</v>
      </c>
      <c r="C19" s="60" t="s">
        <v>256</v>
      </c>
      <c r="D19" s="73">
        <f t="shared" si="1"/>
        <v>22.5</v>
      </c>
      <c r="E19" s="276">
        <v>180</v>
      </c>
      <c r="F19" s="69">
        <f t="shared" si="0"/>
        <v>246.43</v>
      </c>
      <c r="G19" s="65"/>
      <c r="H19" s="65"/>
      <c r="J19" s="468"/>
      <c r="K19" s="470" t="s">
        <v>100</v>
      </c>
      <c r="L19" s="461"/>
      <c r="M19" s="469"/>
      <c r="N19" s="469"/>
      <c r="O19" s="462"/>
    </row>
    <row r="20" spans="1:15" ht="16.5" customHeight="1" thickBot="1" x14ac:dyDescent="0.3">
      <c r="A20" s="105"/>
      <c r="B20" s="106" t="s">
        <v>100</v>
      </c>
      <c r="C20" s="107"/>
      <c r="D20" s="108"/>
      <c r="E20" s="108"/>
      <c r="F20" s="186"/>
      <c r="G20" s="65"/>
      <c r="H20" s="65"/>
      <c r="J20" s="463">
        <v>7</v>
      </c>
      <c r="K20" s="464" t="s">
        <v>261</v>
      </c>
      <c r="L20" s="464" t="s">
        <v>110</v>
      </c>
      <c r="M20" s="466">
        <v>9</v>
      </c>
      <c r="N20" s="465">
        <v>70</v>
      </c>
      <c r="O20" s="467">
        <v>95.83</v>
      </c>
    </row>
    <row r="21" spans="1:15" ht="18" customHeight="1" thickBot="1" x14ac:dyDescent="0.3">
      <c r="A21" s="72">
        <v>7</v>
      </c>
      <c r="B21" s="60" t="s">
        <v>261</v>
      </c>
      <c r="C21" s="60" t="s">
        <v>110</v>
      </c>
      <c r="D21" s="73">
        <f t="shared" si="1"/>
        <v>8.75</v>
      </c>
      <c r="E21" s="276">
        <v>70</v>
      </c>
      <c r="F21" s="69">
        <f t="shared" si="0"/>
        <v>95.83</v>
      </c>
      <c r="G21" s="65"/>
      <c r="H21" s="65"/>
      <c r="J21" s="463">
        <v>8</v>
      </c>
      <c r="K21" s="464" t="s">
        <v>261</v>
      </c>
      <c r="L21" s="464" t="s">
        <v>180</v>
      </c>
      <c r="M21" s="466">
        <v>8</v>
      </c>
      <c r="N21" s="465">
        <v>60</v>
      </c>
      <c r="O21" s="467">
        <v>82.14</v>
      </c>
    </row>
    <row r="22" spans="1:15" ht="22.5" customHeight="1" thickBot="1" x14ac:dyDescent="0.3">
      <c r="A22" s="72">
        <v>8</v>
      </c>
      <c r="B22" s="60" t="s">
        <v>261</v>
      </c>
      <c r="C22" s="60" t="s">
        <v>180</v>
      </c>
      <c r="D22" s="73">
        <f t="shared" si="1"/>
        <v>7.5</v>
      </c>
      <c r="E22" s="276">
        <v>60</v>
      </c>
      <c r="F22" s="69">
        <f t="shared" si="0"/>
        <v>82.14</v>
      </c>
      <c r="G22" s="65"/>
      <c r="H22" s="65"/>
      <c r="J22" s="463">
        <v>9</v>
      </c>
      <c r="K22" s="464" t="s">
        <v>261</v>
      </c>
      <c r="L22" s="464" t="s">
        <v>153</v>
      </c>
      <c r="M22" s="466">
        <v>7</v>
      </c>
      <c r="N22" s="465">
        <v>55</v>
      </c>
      <c r="O22" s="467">
        <v>75.3</v>
      </c>
    </row>
    <row r="23" spans="1:15" ht="21" customHeight="1" thickBot="1" x14ac:dyDescent="0.3">
      <c r="A23" s="72">
        <v>9</v>
      </c>
      <c r="B23" s="60" t="s">
        <v>261</v>
      </c>
      <c r="C23" s="60" t="s">
        <v>153</v>
      </c>
      <c r="D23" s="73">
        <f t="shared" si="1"/>
        <v>6.88</v>
      </c>
      <c r="E23" s="276">
        <v>55</v>
      </c>
      <c r="F23" s="69">
        <f t="shared" si="0"/>
        <v>75.3</v>
      </c>
      <c r="G23" s="65"/>
      <c r="H23" s="65"/>
      <c r="J23" s="463">
        <v>10</v>
      </c>
      <c r="K23" s="464" t="s">
        <v>261</v>
      </c>
      <c r="L23" s="464" t="s">
        <v>223</v>
      </c>
      <c r="M23" s="466">
        <v>10</v>
      </c>
      <c r="N23" s="465">
        <v>82</v>
      </c>
      <c r="O23" s="467">
        <v>112.26</v>
      </c>
    </row>
    <row r="24" spans="1:15" ht="23.25" customHeight="1" thickBot="1" x14ac:dyDescent="0.3">
      <c r="A24" s="72">
        <v>10</v>
      </c>
      <c r="B24" s="60" t="s">
        <v>261</v>
      </c>
      <c r="C24" s="60" t="s">
        <v>223</v>
      </c>
      <c r="D24" s="73">
        <f t="shared" si="1"/>
        <v>10.25</v>
      </c>
      <c r="E24" s="276">
        <v>82</v>
      </c>
      <c r="F24" s="69">
        <f t="shared" si="0"/>
        <v>112.26</v>
      </c>
      <c r="G24" s="65"/>
      <c r="H24" s="65"/>
      <c r="J24" s="463">
        <v>11</v>
      </c>
      <c r="K24" s="464" t="s">
        <v>261</v>
      </c>
      <c r="L24" s="464" t="s">
        <v>181</v>
      </c>
      <c r="M24" s="466">
        <v>8</v>
      </c>
      <c r="N24" s="465">
        <v>60</v>
      </c>
      <c r="O24" s="467">
        <v>82.14</v>
      </c>
    </row>
    <row r="25" spans="1:15" ht="30.75" thickBot="1" x14ac:dyDescent="0.3">
      <c r="A25" s="72">
        <v>11</v>
      </c>
      <c r="B25" s="60" t="s">
        <v>261</v>
      </c>
      <c r="C25" s="60" t="s">
        <v>181</v>
      </c>
      <c r="D25" s="73">
        <f t="shared" si="1"/>
        <v>7.5</v>
      </c>
      <c r="E25" s="276">
        <v>60</v>
      </c>
      <c r="F25" s="69">
        <f t="shared" si="0"/>
        <v>82.14</v>
      </c>
      <c r="G25" s="65"/>
      <c r="H25" s="65"/>
      <c r="J25" s="468"/>
      <c r="K25" s="470" t="s">
        <v>204</v>
      </c>
      <c r="L25" s="461"/>
      <c r="M25" s="460"/>
      <c r="N25" s="460"/>
      <c r="O25" s="462"/>
    </row>
    <row r="26" spans="1:15" ht="27.75" customHeight="1" thickBot="1" x14ac:dyDescent="0.3">
      <c r="A26" s="105"/>
      <c r="B26" s="106" t="s">
        <v>204</v>
      </c>
      <c r="C26" s="107"/>
      <c r="D26" s="118"/>
      <c r="E26" s="118"/>
      <c r="F26" s="186"/>
      <c r="G26" s="65"/>
      <c r="H26" s="65"/>
      <c r="J26" s="463">
        <v>12</v>
      </c>
      <c r="K26" s="464" t="s">
        <v>261</v>
      </c>
      <c r="L26" s="464" t="s">
        <v>257</v>
      </c>
      <c r="M26" s="466">
        <v>17</v>
      </c>
      <c r="N26" s="465">
        <v>138</v>
      </c>
      <c r="O26" s="467">
        <v>188.93</v>
      </c>
    </row>
    <row r="27" spans="1:15" ht="51" customHeight="1" thickBot="1" x14ac:dyDescent="0.3">
      <c r="A27" s="72">
        <v>12</v>
      </c>
      <c r="B27" s="60" t="s">
        <v>261</v>
      </c>
      <c r="C27" s="60" t="s">
        <v>257</v>
      </c>
      <c r="D27" s="73">
        <f t="shared" si="1"/>
        <v>17.25</v>
      </c>
      <c r="E27" s="276">
        <v>138</v>
      </c>
      <c r="F27" s="69">
        <f t="shared" si="0"/>
        <v>188.93</v>
      </c>
      <c r="G27" s="65"/>
      <c r="H27" s="65"/>
      <c r="J27" s="463">
        <v>13</v>
      </c>
      <c r="K27" s="464" t="s">
        <v>261</v>
      </c>
      <c r="L27" s="464" t="s">
        <v>258</v>
      </c>
      <c r="M27" s="466">
        <v>18</v>
      </c>
      <c r="N27" s="465">
        <v>142</v>
      </c>
      <c r="O27" s="467">
        <v>194.4</v>
      </c>
    </row>
    <row r="28" spans="1:15" ht="29.25" customHeight="1" thickBot="1" x14ac:dyDescent="0.3">
      <c r="A28" s="72">
        <v>13</v>
      </c>
      <c r="B28" s="60" t="s">
        <v>261</v>
      </c>
      <c r="C28" s="60" t="s">
        <v>258</v>
      </c>
      <c r="D28" s="73">
        <f t="shared" si="1"/>
        <v>17.75</v>
      </c>
      <c r="E28" s="276">
        <v>142</v>
      </c>
      <c r="F28" s="69">
        <f t="shared" si="0"/>
        <v>194.4</v>
      </c>
      <c r="G28" s="65"/>
      <c r="H28" s="65"/>
      <c r="J28" s="471">
        <v>14</v>
      </c>
      <c r="K28" s="472" t="s">
        <v>261</v>
      </c>
      <c r="L28" s="472" t="s">
        <v>259</v>
      </c>
      <c r="M28" s="474">
        <v>17</v>
      </c>
      <c r="N28" s="473">
        <v>136</v>
      </c>
      <c r="O28" s="475">
        <v>186.19</v>
      </c>
    </row>
    <row r="29" spans="1:15" ht="46.5" thickTop="1" thickBot="1" x14ac:dyDescent="0.3">
      <c r="A29" s="157">
        <v>14</v>
      </c>
      <c r="B29" s="77" t="s">
        <v>261</v>
      </c>
      <c r="C29" s="77" t="s">
        <v>259</v>
      </c>
      <c r="D29" s="195">
        <f t="shared" si="1"/>
        <v>17</v>
      </c>
      <c r="E29" s="277">
        <v>136</v>
      </c>
      <c r="F29" s="69">
        <f t="shared" si="0"/>
        <v>186.19</v>
      </c>
      <c r="G29" s="65"/>
      <c r="H29" s="65"/>
      <c r="J29" s="476"/>
      <c r="K29" s="477"/>
      <c r="L29" s="477" t="s">
        <v>170</v>
      </c>
      <c r="M29" s="478">
        <v>246</v>
      </c>
      <c r="N29" s="478">
        <v>1967</v>
      </c>
      <c r="O29" s="479">
        <v>2692.91</v>
      </c>
    </row>
    <row r="30" spans="1:15" s="88" customFormat="1" ht="27.75" customHeight="1" thickTop="1" thickBot="1" x14ac:dyDescent="0.3">
      <c r="A30" s="103"/>
      <c r="B30" s="104"/>
      <c r="C30" s="104" t="s">
        <v>170</v>
      </c>
      <c r="D30" s="203">
        <f>SUM(D11:D29)</f>
        <v>245.89</v>
      </c>
      <c r="E30" s="203">
        <f>SUM(E11:E29)</f>
        <v>1967</v>
      </c>
      <c r="F30" s="172">
        <f>SUM(F11:F29)</f>
        <v>2692.91</v>
      </c>
    </row>
  </sheetData>
  <mergeCells count="17">
    <mergeCell ref="A4:F4"/>
    <mergeCell ref="F8:F10"/>
    <mergeCell ref="A1:F1"/>
    <mergeCell ref="A3:F3"/>
    <mergeCell ref="A6:F6"/>
    <mergeCell ref="A8:A10"/>
    <mergeCell ref="B8:B10"/>
    <mergeCell ref="C8:C10"/>
    <mergeCell ref="D8:E9"/>
    <mergeCell ref="J2:O2"/>
    <mergeCell ref="J3:O3"/>
    <mergeCell ref="J5:O5"/>
    <mergeCell ref="J7:J9"/>
    <mergeCell ref="K7:K9"/>
    <mergeCell ref="L7:L9"/>
    <mergeCell ref="M7:N8"/>
    <mergeCell ref="O7:O9"/>
  </mergeCells>
  <phoneticPr fontId="4" type="noConversion"/>
  <pageMargins left="0.84" right="0.42" top="0.53" bottom="0.75" header="0.3" footer="0.3"/>
  <pageSetup paperSize="9" scale="5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20"/>
  <sheetViews>
    <sheetView workbookViewId="0">
      <selection sqref="A1:IV4"/>
    </sheetView>
  </sheetViews>
  <sheetFormatPr defaultRowHeight="15" x14ac:dyDescent="0.25"/>
  <cols>
    <col min="1" max="1" width="11" style="18" customWidth="1"/>
    <col min="2" max="2" width="17.42578125" style="18" customWidth="1"/>
    <col min="3" max="3" width="69" style="18" customWidth="1"/>
    <col min="4" max="4" width="12.42578125" style="18" customWidth="1"/>
    <col min="5" max="5" width="12.85546875" style="18" customWidth="1"/>
    <col min="6" max="6" width="20.28515625" style="18" customWidth="1"/>
    <col min="7" max="16384" width="9.140625" style="18"/>
  </cols>
  <sheetData>
    <row r="1" spans="1:12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2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12" s="58" customFormat="1" x14ac:dyDescent="0.25">
      <c r="A4" s="579" t="s">
        <v>316</v>
      </c>
      <c r="B4" s="579"/>
      <c r="C4" s="579"/>
      <c r="D4" s="579"/>
      <c r="E4" s="579"/>
      <c r="F4" s="579"/>
    </row>
    <row r="5" spans="1:12" x14ac:dyDescent="0.25">
      <c r="A5" s="16"/>
      <c r="B5" s="17"/>
      <c r="C5" s="17"/>
      <c r="D5" s="16"/>
      <c r="E5" s="16"/>
      <c r="F5" s="17"/>
    </row>
    <row r="6" spans="1:12" s="56" customFormat="1" ht="15" customHeight="1" x14ac:dyDescent="0.25">
      <c r="A6" s="580" t="s">
        <v>260</v>
      </c>
      <c r="B6" s="580"/>
      <c r="C6" s="580"/>
      <c r="D6" s="580"/>
      <c r="E6" s="580"/>
      <c r="F6" s="580"/>
    </row>
    <row r="7" spans="1:12" s="56" customFormat="1" ht="15.75" thickBot="1" x14ac:dyDescent="0.3">
      <c r="A7" s="57"/>
      <c r="B7" s="58"/>
      <c r="C7" s="58"/>
      <c r="D7" s="57"/>
      <c r="E7" s="57"/>
      <c r="F7" s="58"/>
    </row>
    <row r="8" spans="1:12" s="88" customFormat="1" ht="15" customHeigh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5" t="s">
        <v>303</v>
      </c>
      <c r="G8" s="89"/>
    </row>
    <row r="9" spans="1:12" s="88" customFormat="1" x14ac:dyDescent="0.25">
      <c r="A9" s="601"/>
      <c r="B9" s="603"/>
      <c r="C9" s="603"/>
      <c r="D9" s="603"/>
      <c r="E9" s="603"/>
      <c r="F9" s="606"/>
      <c r="G9" s="89"/>
    </row>
    <row r="10" spans="1:12" s="88" customFormat="1" ht="105.75" customHeight="1" x14ac:dyDescent="0.25">
      <c r="A10" s="601"/>
      <c r="B10" s="603"/>
      <c r="C10" s="604"/>
      <c r="D10" s="197" t="s">
        <v>44</v>
      </c>
      <c r="E10" s="197" t="s">
        <v>45</v>
      </c>
      <c r="F10" s="607"/>
      <c r="G10" s="89"/>
    </row>
    <row r="11" spans="1:12" s="199" customFormat="1" x14ac:dyDescent="0.25">
      <c r="A11" s="120"/>
      <c r="B11" s="107" t="s">
        <v>46</v>
      </c>
      <c r="C11" s="107"/>
      <c r="D11" s="118"/>
      <c r="E11" s="118"/>
      <c r="F11" s="109"/>
      <c r="G11" s="256"/>
      <c r="H11" s="256"/>
      <c r="I11" s="256"/>
      <c r="J11" s="256"/>
      <c r="K11" s="256"/>
      <c r="L11" s="198"/>
    </row>
    <row r="12" spans="1:12" s="199" customFormat="1" ht="75" x14ac:dyDescent="0.25">
      <c r="A12" s="239">
        <v>1</v>
      </c>
      <c r="B12" s="240" t="s">
        <v>261</v>
      </c>
      <c r="C12" s="240" t="s">
        <v>385</v>
      </c>
      <c r="D12" s="233">
        <f>ROUND(+E12/8,2)</f>
        <v>15.25</v>
      </c>
      <c r="E12" s="238">
        <v>122</v>
      </c>
      <c r="F12" s="241">
        <f>+ROUND((230/21)/8*E12,2)</f>
        <v>167.02</v>
      </c>
      <c r="G12" s="256"/>
      <c r="H12" s="256"/>
      <c r="I12" s="256"/>
      <c r="J12" s="256"/>
      <c r="K12" s="256"/>
      <c r="L12" s="198"/>
    </row>
    <row r="13" spans="1:12" s="199" customFormat="1" x14ac:dyDescent="0.25">
      <c r="A13" s="120"/>
      <c r="B13" s="107" t="s">
        <v>14</v>
      </c>
      <c r="C13" s="107"/>
      <c r="D13" s="108"/>
      <c r="E13" s="108"/>
      <c r="F13" s="119"/>
      <c r="G13" s="256"/>
      <c r="H13" s="256"/>
      <c r="I13" s="256"/>
      <c r="J13" s="256"/>
      <c r="K13" s="256"/>
      <c r="L13" s="198"/>
    </row>
    <row r="14" spans="1:12" s="199" customFormat="1" ht="30" x14ac:dyDescent="0.25">
      <c r="A14" s="239">
        <v>2</v>
      </c>
      <c r="B14" s="240" t="s">
        <v>261</v>
      </c>
      <c r="C14" s="240" t="s">
        <v>386</v>
      </c>
      <c r="D14" s="233">
        <f>ROUND(+E14/8,2)</f>
        <v>12</v>
      </c>
      <c r="E14" s="233">
        <v>96</v>
      </c>
      <c r="F14" s="241">
        <f>+ROUND((230/21)/8*E14,2)</f>
        <v>131.43</v>
      </c>
      <c r="G14" s="256"/>
      <c r="H14" s="256"/>
      <c r="I14" s="256"/>
      <c r="J14" s="256"/>
      <c r="K14" s="256"/>
      <c r="L14" s="198"/>
    </row>
    <row r="15" spans="1:12" s="199" customFormat="1" x14ac:dyDescent="0.25">
      <c r="A15" s="120"/>
      <c r="B15" s="107" t="s">
        <v>86</v>
      </c>
      <c r="C15" s="107"/>
      <c r="D15" s="108"/>
      <c r="E15" s="108"/>
      <c r="F15" s="119"/>
      <c r="G15" s="256"/>
      <c r="H15" s="256"/>
      <c r="I15" s="256"/>
      <c r="J15" s="256"/>
      <c r="K15" s="256"/>
      <c r="L15" s="198"/>
    </row>
    <row r="16" spans="1:12" s="199" customFormat="1" ht="45.75" thickBot="1" x14ac:dyDescent="0.3">
      <c r="A16" s="243">
        <v>3</v>
      </c>
      <c r="B16" s="260" t="s">
        <v>261</v>
      </c>
      <c r="C16" s="260" t="s">
        <v>387</v>
      </c>
      <c r="D16" s="234">
        <f>ROUND(+E16/8,2)</f>
        <v>19</v>
      </c>
      <c r="E16" s="279">
        <v>152</v>
      </c>
      <c r="F16" s="241">
        <f>+ROUND((230/21)/8*E16,2)</f>
        <v>208.1</v>
      </c>
      <c r="G16" s="256"/>
      <c r="H16" s="256"/>
      <c r="I16" s="256"/>
      <c r="J16" s="256"/>
      <c r="K16" s="256"/>
      <c r="L16" s="198"/>
    </row>
    <row r="17" spans="1:6" s="88" customFormat="1" ht="27.75" customHeight="1" thickBot="1" x14ac:dyDescent="0.3">
      <c r="A17" s="103"/>
      <c r="B17" s="104"/>
      <c r="C17" s="104" t="s">
        <v>170</v>
      </c>
      <c r="D17" s="203">
        <f>SUM(D12:D16)</f>
        <v>46.25</v>
      </c>
      <c r="E17" s="203">
        <f>SUM(E12:E16)</f>
        <v>370</v>
      </c>
      <c r="F17" s="172">
        <f>SUM(F12:F16)</f>
        <v>506.55000000000007</v>
      </c>
    </row>
    <row r="18" spans="1:6" x14ac:dyDescent="0.25">
      <c r="A18" s="44"/>
    </row>
    <row r="19" spans="1:6" x14ac:dyDescent="0.25">
      <c r="A19" s="44"/>
      <c r="D19" s="24"/>
      <c r="E19" s="24"/>
      <c r="F19" s="24"/>
    </row>
    <row r="20" spans="1:6" x14ac:dyDescent="0.25">
      <c r="A20" s="44"/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4" type="noConversion"/>
  <pageMargins left="0.7" right="0.7" top="0.75" bottom="0.75" header="0.3" footer="0.3"/>
  <pageSetup paperSize="9" scale="73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25"/>
  <sheetViews>
    <sheetView topLeftCell="A10" workbookViewId="0">
      <selection activeCell="C19" sqref="C19"/>
    </sheetView>
  </sheetViews>
  <sheetFormatPr defaultRowHeight="12.75" customHeight="1" x14ac:dyDescent="0.25"/>
  <cols>
    <col min="1" max="1" width="12.42578125" style="18" customWidth="1"/>
    <col min="2" max="2" width="22" style="18" customWidth="1"/>
    <col min="3" max="3" width="80" style="18" customWidth="1"/>
    <col min="4" max="4" width="14.85546875" style="18" customWidth="1"/>
    <col min="5" max="5" width="13.5703125" style="18" customWidth="1"/>
    <col min="6" max="6" width="18.28515625" style="18" customWidth="1"/>
    <col min="7" max="16384" width="9.140625" style="18"/>
  </cols>
  <sheetData>
    <row r="1" spans="1:9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9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9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9" s="58" customFormat="1" ht="15" x14ac:dyDescent="0.25">
      <c r="A4" s="579" t="s">
        <v>316</v>
      </c>
      <c r="B4" s="579"/>
      <c r="C4" s="579"/>
      <c r="D4" s="579"/>
      <c r="E4" s="579"/>
      <c r="F4" s="579"/>
    </row>
    <row r="6" spans="1:9" s="56" customFormat="1" ht="15" customHeight="1" x14ac:dyDescent="0.25">
      <c r="A6" s="580" t="s">
        <v>238</v>
      </c>
      <c r="B6" s="580"/>
      <c r="C6" s="580"/>
      <c r="D6" s="580"/>
      <c r="E6" s="580"/>
      <c r="F6" s="580"/>
    </row>
    <row r="7" spans="1:9" s="56" customFormat="1" ht="15.75" thickBot="1" x14ac:dyDescent="0.3">
      <c r="C7" s="78"/>
      <c r="D7" s="129"/>
      <c r="E7" s="78"/>
      <c r="F7" s="80"/>
    </row>
    <row r="8" spans="1:9" s="88" customFormat="1" ht="15" customHeigh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5" t="s">
        <v>303</v>
      </c>
      <c r="G8" s="89"/>
    </row>
    <row r="9" spans="1:9" s="88" customFormat="1" ht="15" x14ac:dyDescent="0.25">
      <c r="A9" s="601"/>
      <c r="B9" s="603"/>
      <c r="C9" s="603"/>
      <c r="D9" s="603"/>
      <c r="E9" s="603"/>
      <c r="F9" s="606"/>
      <c r="G9" s="89"/>
    </row>
    <row r="10" spans="1:9" s="88" customFormat="1" ht="105.75" customHeight="1" x14ac:dyDescent="0.25">
      <c r="A10" s="601"/>
      <c r="B10" s="603"/>
      <c r="C10" s="604"/>
      <c r="D10" s="197" t="s">
        <v>44</v>
      </c>
      <c r="E10" s="197" t="s">
        <v>45</v>
      </c>
      <c r="F10" s="607"/>
      <c r="G10" s="89"/>
    </row>
    <row r="11" spans="1:9" s="56" customFormat="1" ht="15" x14ac:dyDescent="0.25">
      <c r="A11" s="287"/>
      <c r="B11" s="45" t="s">
        <v>46</v>
      </c>
      <c r="C11" s="122"/>
      <c r="D11" s="122"/>
      <c r="E11" s="122"/>
      <c r="F11" s="292"/>
      <c r="I11" s="170"/>
    </row>
    <row r="12" spans="1:9" s="56" customFormat="1" ht="45" x14ac:dyDescent="0.25">
      <c r="A12" s="280">
        <v>1</v>
      </c>
      <c r="B12" s="282" t="s">
        <v>261</v>
      </c>
      <c r="C12" s="210" t="s">
        <v>137</v>
      </c>
      <c r="D12" s="283">
        <f>ROUND(+E12/8,0)</f>
        <v>5</v>
      </c>
      <c r="E12" s="286">
        <v>36</v>
      </c>
      <c r="F12" s="241">
        <f>+ROUND((230/21)/8*E12,2)</f>
        <v>49.29</v>
      </c>
      <c r="I12" s="170"/>
    </row>
    <row r="13" spans="1:9" s="56" customFormat="1" ht="45" x14ac:dyDescent="0.25">
      <c r="A13" s="280">
        <v>2</v>
      </c>
      <c r="B13" s="282" t="s">
        <v>261</v>
      </c>
      <c r="C13" s="210" t="s">
        <v>138</v>
      </c>
      <c r="D13" s="283">
        <f>ROUND(+E13/8,0)</f>
        <v>15</v>
      </c>
      <c r="E13" s="225">
        <v>120</v>
      </c>
      <c r="F13" s="241">
        <f>+ROUND((230/21)/8*E13,2)</f>
        <v>164.29</v>
      </c>
      <c r="H13" s="171"/>
    </row>
    <row r="14" spans="1:9" s="56" customFormat="1" ht="15" x14ac:dyDescent="0.25">
      <c r="A14" s="287"/>
      <c r="B14" s="45" t="s">
        <v>14</v>
      </c>
      <c r="C14" s="212"/>
      <c r="D14" s="288"/>
      <c r="E14" s="207"/>
      <c r="F14" s="186"/>
      <c r="H14" s="171"/>
    </row>
    <row r="15" spans="1:9" s="56" customFormat="1" ht="30" x14ac:dyDescent="0.25">
      <c r="A15" s="280">
        <v>3</v>
      </c>
      <c r="B15" s="282" t="s">
        <v>261</v>
      </c>
      <c r="C15" s="210" t="s">
        <v>179</v>
      </c>
      <c r="D15" s="283">
        <f>ROUND(+E15/8,0)</f>
        <v>15</v>
      </c>
      <c r="E15" s="225">
        <v>120</v>
      </c>
      <c r="F15" s="241">
        <f>+ROUND((230/21)/8*E15,2)</f>
        <v>164.29</v>
      </c>
    </row>
    <row r="16" spans="1:9" s="56" customFormat="1" ht="30" x14ac:dyDescent="0.25">
      <c r="A16" s="293"/>
      <c r="B16" s="281"/>
      <c r="C16" s="210" t="s">
        <v>51</v>
      </c>
      <c r="D16" s="283"/>
      <c r="E16" s="225"/>
      <c r="F16" s="49"/>
    </row>
    <row r="17" spans="1:6" s="56" customFormat="1" ht="15" x14ac:dyDescent="0.25">
      <c r="A17" s="280">
        <v>4</v>
      </c>
      <c r="B17" s="282" t="s">
        <v>261</v>
      </c>
      <c r="C17" s="282" t="s">
        <v>388</v>
      </c>
      <c r="D17" s="283">
        <f>ROUND(+E17/8,0)</f>
        <v>14</v>
      </c>
      <c r="E17" s="284">
        <v>112</v>
      </c>
      <c r="F17" s="241">
        <f>+ROUND((230/21)/8*E17,2)</f>
        <v>153.33000000000001</v>
      </c>
    </row>
    <row r="18" spans="1:6" s="56" customFormat="1" ht="15" x14ac:dyDescent="0.25">
      <c r="A18" s="287"/>
      <c r="B18" s="45" t="s">
        <v>86</v>
      </c>
      <c r="C18" s="289"/>
      <c r="D18" s="288"/>
      <c r="E18" s="290"/>
      <c r="F18" s="186"/>
    </row>
    <row r="19" spans="1:6" s="56" customFormat="1" ht="15" x14ac:dyDescent="0.25">
      <c r="A19" s="280">
        <v>5</v>
      </c>
      <c r="B19" s="282" t="s">
        <v>261</v>
      </c>
      <c r="C19" s="282" t="s">
        <v>389</v>
      </c>
      <c r="D19" s="283">
        <f>ROUND(+E19/8,0)</f>
        <v>1</v>
      </c>
      <c r="E19" s="286">
        <v>8</v>
      </c>
      <c r="F19" s="241">
        <f>+ROUND((230/21)/8*E19,2)</f>
        <v>10.95</v>
      </c>
    </row>
    <row r="20" spans="1:6" s="56" customFormat="1" ht="30" x14ac:dyDescent="0.25">
      <c r="A20" s="280">
        <v>6</v>
      </c>
      <c r="B20" s="282" t="s">
        <v>261</v>
      </c>
      <c r="C20" s="210" t="s">
        <v>59</v>
      </c>
      <c r="D20" s="283">
        <f>ROUND(+E20/8,0)</f>
        <v>5</v>
      </c>
      <c r="E20" s="286">
        <v>36</v>
      </c>
      <c r="F20" s="241">
        <f>+ROUND((230/21)/8*E20,2)</f>
        <v>49.29</v>
      </c>
    </row>
    <row r="21" spans="1:6" s="56" customFormat="1" ht="15" x14ac:dyDescent="0.25">
      <c r="A21" s="287"/>
      <c r="B21" s="45" t="s">
        <v>114</v>
      </c>
      <c r="C21" s="212"/>
      <c r="D21" s="288"/>
      <c r="E21" s="291"/>
      <c r="F21" s="186"/>
    </row>
    <row r="22" spans="1:6" s="56" customFormat="1" ht="15" x14ac:dyDescent="0.25">
      <c r="A22" s="285">
        <v>7</v>
      </c>
      <c r="B22" s="282" t="s">
        <v>261</v>
      </c>
      <c r="C22" s="210" t="s">
        <v>182</v>
      </c>
      <c r="D22" s="283">
        <f>ROUND(+E22/8,0)</f>
        <v>3</v>
      </c>
      <c r="E22" s="225">
        <v>24</v>
      </c>
      <c r="F22" s="241">
        <f>+ROUND((230/21)/8*E22,2)</f>
        <v>32.86</v>
      </c>
    </row>
    <row r="23" spans="1:6" s="56" customFormat="1" ht="30" x14ac:dyDescent="0.25">
      <c r="A23" s="280">
        <v>8</v>
      </c>
      <c r="B23" s="282" t="s">
        <v>261</v>
      </c>
      <c r="C23" s="210" t="s">
        <v>237</v>
      </c>
      <c r="D23" s="283">
        <f>ROUND(+E23/8,0)</f>
        <v>11</v>
      </c>
      <c r="E23" s="225">
        <v>84</v>
      </c>
      <c r="F23" s="241">
        <f>+ROUND((230/21)/8*E23,2)</f>
        <v>115</v>
      </c>
    </row>
    <row r="24" spans="1:6" s="56" customFormat="1" ht="33.75" customHeight="1" thickBot="1" x14ac:dyDescent="0.3">
      <c r="A24" s="294">
        <v>9</v>
      </c>
      <c r="B24" s="295" t="s">
        <v>261</v>
      </c>
      <c r="C24" s="211" t="s">
        <v>236</v>
      </c>
      <c r="D24" s="296">
        <f>ROUND(+E24/8,0)</f>
        <v>5</v>
      </c>
      <c r="E24" s="297">
        <v>36</v>
      </c>
      <c r="F24" s="241">
        <f>+ROUND((230/21)/8*E24,2)</f>
        <v>49.29</v>
      </c>
    </row>
    <row r="25" spans="1:6" s="88" customFormat="1" ht="27.75" customHeight="1" thickBot="1" x14ac:dyDescent="0.3">
      <c r="A25" s="103"/>
      <c r="B25" s="104"/>
      <c r="C25" s="104" t="s">
        <v>170</v>
      </c>
      <c r="D25" s="203">
        <f>SUM(D12:D24)</f>
        <v>74</v>
      </c>
      <c r="E25" s="203">
        <f>SUM(E12:E24)</f>
        <v>576</v>
      </c>
      <c r="F25" s="172">
        <f>SUM(F12:F24)</f>
        <v>788.59</v>
      </c>
    </row>
  </sheetData>
  <mergeCells count="9">
    <mergeCell ref="A4:F4"/>
    <mergeCell ref="A1:F1"/>
    <mergeCell ref="A3:F3"/>
    <mergeCell ref="F8:F10"/>
    <mergeCell ref="A8:A10"/>
    <mergeCell ref="B8:B10"/>
    <mergeCell ref="C8:C10"/>
    <mergeCell ref="D8:E9"/>
    <mergeCell ref="A6:F6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39"/>
  <sheetViews>
    <sheetView topLeftCell="A19" workbookViewId="0">
      <selection sqref="A1:IV4"/>
    </sheetView>
  </sheetViews>
  <sheetFormatPr defaultRowHeight="15" x14ac:dyDescent="0.25"/>
  <cols>
    <col min="1" max="1" width="11" style="18" bestFit="1" customWidth="1"/>
    <col min="2" max="2" width="17.140625" style="18" customWidth="1"/>
    <col min="3" max="3" width="69" style="18" customWidth="1"/>
    <col min="4" max="4" width="13.140625" style="18" customWidth="1"/>
    <col min="5" max="5" width="12.5703125" style="18" customWidth="1"/>
    <col min="6" max="6" width="18.140625" style="18" customWidth="1"/>
    <col min="7" max="16384" width="9.140625" style="18"/>
  </cols>
  <sheetData>
    <row r="1" spans="1:12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2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12" s="58" customFormat="1" x14ac:dyDescent="0.25">
      <c r="A4" s="579" t="s">
        <v>316</v>
      </c>
      <c r="B4" s="579"/>
      <c r="C4" s="579"/>
      <c r="D4" s="579"/>
      <c r="E4" s="579"/>
      <c r="F4" s="579"/>
    </row>
    <row r="6" spans="1:12" s="56" customFormat="1" ht="15" customHeight="1" x14ac:dyDescent="0.25">
      <c r="A6" s="608" t="s">
        <v>235</v>
      </c>
      <c r="B6" s="608"/>
      <c r="C6" s="608"/>
      <c r="D6" s="608"/>
      <c r="E6" s="608"/>
      <c r="F6" s="608"/>
    </row>
    <row r="7" spans="1:12" s="56" customFormat="1" ht="15.75" thickBot="1" x14ac:dyDescent="0.3">
      <c r="A7" s="78"/>
      <c r="B7" s="80"/>
      <c r="C7" s="129"/>
      <c r="D7" s="129"/>
      <c r="E7" s="78"/>
      <c r="F7" s="80"/>
    </row>
    <row r="8" spans="1:12" s="88" customFormat="1" ht="15" customHeigh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5" t="s">
        <v>303</v>
      </c>
      <c r="G8" s="89"/>
    </row>
    <row r="9" spans="1:12" s="88" customFormat="1" x14ac:dyDescent="0.25">
      <c r="A9" s="601"/>
      <c r="B9" s="603"/>
      <c r="C9" s="603"/>
      <c r="D9" s="603"/>
      <c r="E9" s="603"/>
      <c r="F9" s="606"/>
      <c r="G9" s="89"/>
    </row>
    <row r="10" spans="1:12" s="88" customFormat="1" ht="105.75" customHeight="1" x14ac:dyDescent="0.25">
      <c r="A10" s="601"/>
      <c r="B10" s="603"/>
      <c r="C10" s="604"/>
      <c r="D10" s="197" t="s">
        <v>44</v>
      </c>
      <c r="E10" s="197" t="s">
        <v>45</v>
      </c>
      <c r="F10" s="607"/>
      <c r="G10" s="89"/>
    </row>
    <row r="11" spans="1:12" s="199" customFormat="1" x14ac:dyDescent="0.25">
      <c r="A11" s="105"/>
      <c r="B11" s="106" t="s">
        <v>104</v>
      </c>
      <c r="C11" s="107"/>
      <c r="D11" s="178"/>
      <c r="E11" s="178"/>
      <c r="F11" s="119"/>
      <c r="G11" s="256"/>
      <c r="H11" s="256"/>
      <c r="I11" s="256"/>
      <c r="J11" s="256"/>
      <c r="K11" s="256"/>
      <c r="L11" s="198"/>
    </row>
    <row r="12" spans="1:12" s="199" customFormat="1" ht="30" x14ac:dyDescent="0.25">
      <c r="A12" s="239">
        <v>1</v>
      </c>
      <c r="B12" s="298" t="s">
        <v>261</v>
      </c>
      <c r="C12" s="299" t="s">
        <v>390</v>
      </c>
      <c r="D12" s="15">
        <f t="shared" ref="D12:D17" si="0">ROUND(+E12/8,0)</f>
        <v>15</v>
      </c>
      <c r="E12" s="233">
        <v>120</v>
      </c>
      <c r="F12" s="241">
        <f t="shared" ref="F12:F38" si="1">+ROUND((230/21)/8*E12,2)</f>
        <v>164.29</v>
      </c>
      <c r="G12" s="256"/>
      <c r="H12" s="256"/>
      <c r="I12" s="256"/>
      <c r="J12" s="256"/>
      <c r="K12" s="256"/>
      <c r="L12" s="198"/>
    </row>
    <row r="13" spans="1:12" s="199" customFormat="1" x14ac:dyDescent="0.25">
      <c r="A13" s="258">
        <v>2</v>
      </c>
      <c r="B13" s="298" t="s">
        <v>261</v>
      </c>
      <c r="C13" s="299" t="s">
        <v>131</v>
      </c>
      <c r="D13" s="15">
        <f t="shared" si="0"/>
        <v>10</v>
      </c>
      <c r="E13" s="233">
        <v>80</v>
      </c>
      <c r="F13" s="241">
        <f t="shared" si="1"/>
        <v>109.52</v>
      </c>
      <c r="G13" s="256"/>
      <c r="H13" s="256"/>
      <c r="I13" s="256"/>
      <c r="J13" s="256"/>
      <c r="K13" s="256"/>
      <c r="L13" s="198"/>
    </row>
    <row r="14" spans="1:12" s="199" customFormat="1" x14ac:dyDescent="0.25">
      <c r="A14" s="258">
        <v>3</v>
      </c>
      <c r="B14" s="298" t="s">
        <v>261</v>
      </c>
      <c r="C14" s="299" t="s">
        <v>32</v>
      </c>
      <c r="D14" s="15">
        <f t="shared" si="0"/>
        <v>10</v>
      </c>
      <c r="E14" s="233">
        <v>80</v>
      </c>
      <c r="F14" s="241">
        <f t="shared" si="1"/>
        <v>109.52</v>
      </c>
      <c r="G14" s="256"/>
      <c r="H14" s="256"/>
      <c r="I14" s="256"/>
      <c r="J14" s="256"/>
      <c r="K14" s="256"/>
      <c r="L14" s="198"/>
    </row>
    <row r="15" spans="1:12" s="199" customFormat="1" ht="45" x14ac:dyDescent="0.25">
      <c r="A15" s="258">
        <v>4</v>
      </c>
      <c r="B15" s="298" t="s">
        <v>261</v>
      </c>
      <c r="C15" s="299" t="s">
        <v>391</v>
      </c>
      <c r="D15" s="15">
        <f t="shared" si="0"/>
        <v>10</v>
      </c>
      <c r="E15" s="233">
        <v>80</v>
      </c>
      <c r="F15" s="241">
        <f t="shared" si="1"/>
        <v>109.52</v>
      </c>
      <c r="G15" s="256"/>
      <c r="H15" s="256"/>
      <c r="I15" s="256"/>
      <c r="J15" s="256"/>
      <c r="K15" s="256"/>
      <c r="L15" s="198"/>
    </row>
    <row r="16" spans="1:12" s="199" customFormat="1" ht="30" x14ac:dyDescent="0.25">
      <c r="A16" s="258">
        <v>5</v>
      </c>
      <c r="B16" s="298" t="s">
        <v>261</v>
      </c>
      <c r="C16" s="299" t="s">
        <v>132</v>
      </c>
      <c r="D16" s="15">
        <f t="shared" si="0"/>
        <v>10</v>
      </c>
      <c r="E16" s="233">
        <v>80</v>
      </c>
      <c r="F16" s="241">
        <f t="shared" si="1"/>
        <v>109.52</v>
      </c>
      <c r="G16" s="256"/>
      <c r="H16" s="256"/>
      <c r="I16" s="256"/>
      <c r="J16" s="256"/>
      <c r="K16" s="256"/>
      <c r="L16" s="198"/>
    </row>
    <row r="17" spans="1:12" s="199" customFormat="1" ht="30" x14ac:dyDescent="0.25">
      <c r="A17" s="258">
        <v>6</v>
      </c>
      <c r="B17" s="298" t="s">
        <v>261</v>
      </c>
      <c r="C17" s="299" t="s">
        <v>10</v>
      </c>
      <c r="D17" s="15">
        <f t="shared" si="0"/>
        <v>20</v>
      </c>
      <c r="E17" s="233">
        <v>160</v>
      </c>
      <c r="F17" s="241">
        <f t="shared" si="1"/>
        <v>219.05</v>
      </c>
      <c r="G17" s="256"/>
      <c r="H17" s="256"/>
      <c r="I17" s="256"/>
      <c r="J17" s="256"/>
      <c r="K17" s="256"/>
      <c r="L17" s="198"/>
    </row>
    <row r="18" spans="1:12" s="199" customFormat="1" x14ac:dyDescent="0.25">
      <c r="A18" s="105"/>
      <c r="B18" s="106" t="s">
        <v>14</v>
      </c>
      <c r="C18" s="107"/>
      <c r="D18" s="178"/>
      <c r="E18" s="178"/>
      <c r="F18" s="119"/>
      <c r="G18" s="256"/>
      <c r="H18" s="256"/>
      <c r="I18" s="256"/>
      <c r="J18" s="256"/>
      <c r="K18" s="256"/>
      <c r="L18" s="198"/>
    </row>
    <row r="19" spans="1:12" s="199" customFormat="1" x14ac:dyDescent="0.25">
      <c r="A19" s="258">
        <v>7</v>
      </c>
      <c r="B19" s="298" t="s">
        <v>261</v>
      </c>
      <c r="C19" s="299" t="s">
        <v>263</v>
      </c>
      <c r="D19" s="15">
        <f t="shared" ref="D19:D24" si="2">ROUND(+E19/8,0)</f>
        <v>10</v>
      </c>
      <c r="E19" s="233">
        <v>80</v>
      </c>
      <c r="F19" s="241">
        <f t="shared" si="1"/>
        <v>109.52</v>
      </c>
      <c r="G19" s="256"/>
      <c r="H19" s="256"/>
      <c r="I19" s="256"/>
      <c r="J19" s="256"/>
      <c r="K19" s="256"/>
      <c r="L19" s="198"/>
    </row>
    <row r="20" spans="1:12" s="199" customFormat="1" ht="30" x14ac:dyDescent="0.25">
      <c r="A20" s="258">
        <v>8</v>
      </c>
      <c r="B20" s="298" t="s">
        <v>261</v>
      </c>
      <c r="C20" s="299" t="s">
        <v>392</v>
      </c>
      <c r="D20" s="15">
        <f t="shared" si="2"/>
        <v>15</v>
      </c>
      <c r="E20" s="233">
        <v>120</v>
      </c>
      <c r="F20" s="241">
        <f t="shared" si="1"/>
        <v>164.29</v>
      </c>
      <c r="G20" s="256"/>
      <c r="H20" s="256"/>
      <c r="I20" s="256"/>
      <c r="J20" s="256"/>
      <c r="K20" s="256"/>
      <c r="L20" s="198"/>
    </row>
    <row r="21" spans="1:12" s="199" customFormat="1" x14ac:dyDescent="0.25">
      <c r="A21" s="258">
        <v>9</v>
      </c>
      <c r="B21" s="298" t="s">
        <v>261</v>
      </c>
      <c r="C21" s="299" t="s">
        <v>264</v>
      </c>
      <c r="D21" s="15">
        <f t="shared" si="2"/>
        <v>10</v>
      </c>
      <c r="E21" s="233">
        <v>80</v>
      </c>
      <c r="F21" s="241">
        <f t="shared" si="1"/>
        <v>109.52</v>
      </c>
      <c r="G21" s="256"/>
      <c r="H21" s="256"/>
      <c r="I21" s="256"/>
      <c r="J21" s="256"/>
      <c r="K21" s="256"/>
      <c r="L21" s="198"/>
    </row>
    <row r="22" spans="1:12" s="199" customFormat="1" ht="30" x14ac:dyDescent="0.25">
      <c r="A22" s="258">
        <v>10</v>
      </c>
      <c r="B22" s="298" t="s">
        <v>261</v>
      </c>
      <c r="C22" s="299" t="s">
        <v>393</v>
      </c>
      <c r="D22" s="15">
        <f t="shared" si="2"/>
        <v>10</v>
      </c>
      <c r="E22" s="233">
        <v>80</v>
      </c>
      <c r="F22" s="241">
        <f t="shared" si="1"/>
        <v>109.52</v>
      </c>
      <c r="G22" s="256"/>
      <c r="H22" s="256"/>
      <c r="I22" s="256"/>
      <c r="J22" s="256"/>
      <c r="K22" s="256"/>
      <c r="L22" s="198"/>
    </row>
    <row r="23" spans="1:12" s="199" customFormat="1" x14ac:dyDescent="0.25">
      <c r="A23" s="258">
        <v>11</v>
      </c>
      <c r="B23" s="298" t="s">
        <v>261</v>
      </c>
      <c r="C23" s="299" t="s">
        <v>262</v>
      </c>
      <c r="D23" s="15">
        <f t="shared" si="2"/>
        <v>10</v>
      </c>
      <c r="E23" s="233">
        <v>80</v>
      </c>
      <c r="F23" s="241">
        <f t="shared" si="1"/>
        <v>109.52</v>
      </c>
      <c r="G23" s="256"/>
      <c r="H23" s="256"/>
      <c r="I23" s="256"/>
      <c r="J23" s="256"/>
      <c r="K23" s="256"/>
      <c r="L23" s="198"/>
    </row>
    <row r="24" spans="1:12" s="199" customFormat="1" ht="30" x14ac:dyDescent="0.25">
      <c r="A24" s="258">
        <v>12</v>
      </c>
      <c r="B24" s="298" t="s">
        <v>261</v>
      </c>
      <c r="C24" s="299" t="s">
        <v>187</v>
      </c>
      <c r="D24" s="15">
        <f t="shared" si="2"/>
        <v>20</v>
      </c>
      <c r="E24" s="233">
        <v>160</v>
      </c>
      <c r="F24" s="241">
        <f t="shared" si="1"/>
        <v>219.05</v>
      </c>
      <c r="G24" s="256"/>
      <c r="H24" s="256"/>
      <c r="I24" s="256"/>
      <c r="J24" s="256"/>
      <c r="K24" s="256"/>
      <c r="L24" s="198"/>
    </row>
    <row r="25" spans="1:12" s="199" customFormat="1" x14ac:dyDescent="0.25">
      <c r="A25" s="105"/>
      <c r="B25" s="106" t="s">
        <v>86</v>
      </c>
      <c r="C25" s="107"/>
      <c r="D25" s="178"/>
      <c r="E25" s="178"/>
      <c r="F25" s="119"/>
      <c r="G25" s="256"/>
      <c r="H25" s="256"/>
      <c r="I25" s="256"/>
      <c r="J25" s="256"/>
      <c r="K25" s="256"/>
      <c r="L25" s="198"/>
    </row>
    <row r="26" spans="1:12" s="199" customFormat="1" x14ac:dyDescent="0.25">
      <c r="A26" s="258">
        <v>13</v>
      </c>
      <c r="B26" s="298" t="s">
        <v>261</v>
      </c>
      <c r="C26" s="299" t="s">
        <v>188</v>
      </c>
      <c r="D26" s="15">
        <f t="shared" ref="D26:D31" si="3">ROUND(+E26/8,0)</f>
        <v>10</v>
      </c>
      <c r="E26" s="233">
        <v>80</v>
      </c>
      <c r="F26" s="241">
        <f t="shared" si="1"/>
        <v>109.52</v>
      </c>
      <c r="G26" s="256"/>
      <c r="H26" s="256"/>
      <c r="I26" s="256"/>
      <c r="J26" s="256"/>
      <c r="K26" s="256"/>
      <c r="L26" s="198"/>
    </row>
    <row r="27" spans="1:12" s="199" customFormat="1" ht="30" x14ac:dyDescent="0.25">
      <c r="A27" s="258">
        <v>14</v>
      </c>
      <c r="B27" s="298" t="s">
        <v>261</v>
      </c>
      <c r="C27" s="299" t="s">
        <v>394</v>
      </c>
      <c r="D27" s="15">
        <f t="shared" si="3"/>
        <v>15</v>
      </c>
      <c r="E27" s="233">
        <v>120</v>
      </c>
      <c r="F27" s="241">
        <f t="shared" si="1"/>
        <v>164.29</v>
      </c>
      <c r="G27" s="256"/>
      <c r="H27" s="256"/>
      <c r="I27" s="256"/>
      <c r="J27" s="256"/>
      <c r="K27" s="256"/>
      <c r="L27" s="198"/>
    </row>
    <row r="28" spans="1:12" s="199" customFormat="1" x14ac:dyDescent="0.25">
      <c r="A28" s="258">
        <v>15</v>
      </c>
      <c r="B28" s="298" t="s">
        <v>261</v>
      </c>
      <c r="C28" s="299" t="s">
        <v>76</v>
      </c>
      <c r="D28" s="15">
        <f t="shared" si="3"/>
        <v>10</v>
      </c>
      <c r="E28" s="233">
        <v>80</v>
      </c>
      <c r="F28" s="241">
        <f t="shared" si="1"/>
        <v>109.52</v>
      </c>
      <c r="G28" s="256"/>
      <c r="H28" s="256"/>
      <c r="I28" s="256"/>
      <c r="J28" s="256"/>
      <c r="K28" s="256"/>
      <c r="L28" s="198"/>
    </row>
    <row r="29" spans="1:12" s="199" customFormat="1" ht="30" x14ac:dyDescent="0.25">
      <c r="A29" s="258">
        <v>16</v>
      </c>
      <c r="B29" s="298" t="s">
        <v>261</v>
      </c>
      <c r="C29" s="299" t="s">
        <v>395</v>
      </c>
      <c r="D29" s="15">
        <f t="shared" si="3"/>
        <v>10</v>
      </c>
      <c r="E29" s="233">
        <v>80</v>
      </c>
      <c r="F29" s="241">
        <f t="shared" si="1"/>
        <v>109.52</v>
      </c>
      <c r="G29" s="256"/>
      <c r="H29" s="256"/>
      <c r="I29" s="256"/>
      <c r="J29" s="256"/>
      <c r="K29" s="256"/>
      <c r="L29" s="198"/>
    </row>
    <row r="30" spans="1:12" s="199" customFormat="1" x14ac:dyDescent="0.25">
      <c r="A30" s="258">
        <v>17</v>
      </c>
      <c r="B30" s="298" t="s">
        <v>261</v>
      </c>
      <c r="C30" s="299" t="s">
        <v>77</v>
      </c>
      <c r="D30" s="15">
        <f t="shared" si="3"/>
        <v>10</v>
      </c>
      <c r="E30" s="233">
        <v>80</v>
      </c>
      <c r="F30" s="241">
        <f t="shared" si="1"/>
        <v>109.52</v>
      </c>
      <c r="G30" s="256"/>
      <c r="H30" s="256"/>
      <c r="I30" s="256"/>
      <c r="J30" s="256"/>
      <c r="K30" s="256"/>
      <c r="L30" s="198"/>
    </row>
    <row r="31" spans="1:12" s="199" customFormat="1" ht="30" x14ac:dyDescent="0.25">
      <c r="A31" s="258">
        <v>18</v>
      </c>
      <c r="B31" s="298" t="s">
        <v>261</v>
      </c>
      <c r="C31" s="299" t="s">
        <v>396</v>
      </c>
      <c r="D31" s="15">
        <f t="shared" si="3"/>
        <v>20</v>
      </c>
      <c r="E31" s="233">
        <v>160</v>
      </c>
      <c r="F31" s="241">
        <f t="shared" si="1"/>
        <v>219.05</v>
      </c>
      <c r="G31" s="256"/>
      <c r="H31" s="256"/>
      <c r="I31" s="256"/>
      <c r="J31" s="256"/>
      <c r="K31" s="256"/>
      <c r="L31" s="198"/>
    </row>
    <row r="32" spans="1:12" s="199" customFormat="1" x14ac:dyDescent="0.25">
      <c r="A32" s="105"/>
      <c r="B32" s="106" t="s">
        <v>114</v>
      </c>
      <c r="C32" s="107"/>
      <c r="D32" s="178"/>
      <c r="E32" s="178"/>
      <c r="F32" s="119"/>
      <c r="G32" s="256"/>
      <c r="H32" s="256"/>
      <c r="I32" s="256"/>
      <c r="J32" s="256"/>
      <c r="K32" s="256"/>
      <c r="L32" s="198"/>
    </row>
    <row r="33" spans="1:12" s="199" customFormat="1" ht="30" x14ac:dyDescent="0.25">
      <c r="A33" s="258">
        <v>19</v>
      </c>
      <c r="B33" s="298" t="s">
        <v>261</v>
      </c>
      <c r="C33" s="299" t="s">
        <v>397</v>
      </c>
      <c r="D33" s="15">
        <f t="shared" ref="D33:D38" si="4">ROUND(+E33/8,0)</f>
        <v>15</v>
      </c>
      <c r="E33" s="233">
        <v>120</v>
      </c>
      <c r="F33" s="241">
        <f t="shared" si="1"/>
        <v>164.29</v>
      </c>
      <c r="G33" s="256"/>
      <c r="H33" s="256"/>
      <c r="I33" s="256"/>
      <c r="J33" s="256"/>
      <c r="K33" s="256"/>
      <c r="L33" s="198"/>
    </row>
    <row r="34" spans="1:12" s="199" customFormat="1" ht="30" x14ac:dyDescent="0.25">
      <c r="A34" s="258">
        <v>20</v>
      </c>
      <c r="B34" s="298" t="s">
        <v>261</v>
      </c>
      <c r="C34" s="299" t="s">
        <v>398</v>
      </c>
      <c r="D34" s="15">
        <f t="shared" si="4"/>
        <v>20</v>
      </c>
      <c r="E34" s="233">
        <v>160</v>
      </c>
      <c r="F34" s="241">
        <f t="shared" si="1"/>
        <v>219.05</v>
      </c>
      <c r="G34" s="256"/>
      <c r="H34" s="256"/>
      <c r="I34" s="256"/>
      <c r="J34" s="256"/>
      <c r="K34" s="256"/>
      <c r="L34" s="198"/>
    </row>
    <row r="35" spans="1:12" s="199" customFormat="1" ht="30" x14ac:dyDescent="0.25">
      <c r="A35" s="300">
        <v>21</v>
      </c>
      <c r="B35" s="298" t="s">
        <v>261</v>
      </c>
      <c r="C35" s="299" t="s">
        <v>399</v>
      </c>
      <c r="D35" s="15">
        <f t="shared" si="4"/>
        <v>10</v>
      </c>
      <c r="E35" s="233">
        <v>80</v>
      </c>
      <c r="F35" s="241">
        <f t="shared" si="1"/>
        <v>109.52</v>
      </c>
      <c r="G35" s="256"/>
      <c r="H35" s="256"/>
      <c r="I35" s="256"/>
      <c r="J35" s="256"/>
      <c r="K35" s="256"/>
      <c r="L35" s="198"/>
    </row>
    <row r="36" spans="1:12" s="199" customFormat="1" x14ac:dyDescent="0.25">
      <c r="A36" s="300">
        <v>22</v>
      </c>
      <c r="B36" s="301" t="s">
        <v>261</v>
      </c>
      <c r="C36" s="271" t="s">
        <v>47</v>
      </c>
      <c r="D36" s="15">
        <f t="shared" si="4"/>
        <v>10</v>
      </c>
      <c r="E36" s="302">
        <v>80</v>
      </c>
      <c r="F36" s="241">
        <f t="shared" si="1"/>
        <v>109.52</v>
      </c>
      <c r="G36" s="256"/>
      <c r="H36" s="256"/>
      <c r="I36" s="256"/>
      <c r="J36" s="256"/>
      <c r="K36" s="256"/>
      <c r="L36" s="198"/>
    </row>
    <row r="37" spans="1:12" s="199" customFormat="1" ht="45" x14ac:dyDescent="0.25">
      <c r="A37" s="300">
        <v>23</v>
      </c>
      <c r="B37" s="301" t="s">
        <v>261</v>
      </c>
      <c r="C37" s="271" t="s">
        <v>400</v>
      </c>
      <c r="D37" s="15">
        <f t="shared" si="4"/>
        <v>20</v>
      </c>
      <c r="E37" s="302">
        <v>160</v>
      </c>
      <c r="F37" s="241">
        <f t="shared" si="1"/>
        <v>219.05</v>
      </c>
      <c r="G37" s="256"/>
      <c r="H37" s="256"/>
      <c r="I37" s="256"/>
      <c r="J37" s="256"/>
      <c r="K37" s="256"/>
      <c r="L37" s="198"/>
    </row>
    <row r="38" spans="1:12" s="199" customFormat="1" ht="30.75" thickBot="1" x14ac:dyDescent="0.3">
      <c r="A38" s="303">
        <v>24</v>
      </c>
      <c r="B38" s="304" t="s">
        <v>261</v>
      </c>
      <c r="C38" s="305" t="s">
        <v>401</v>
      </c>
      <c r="D38" s="306">
        <f t="shared" si="4"/>
        <v>15</v>
      </c>
      <c r="E38" s="307">
        <v>120</v>
      </c>
      <c r="F38" s="241">
        <f t="shared" si="1"/>
        <v>164.29</v>
      </c>
      <c r="G38" s="256"/>
      <c r="H38" s="256"/>
      <c r="I38" s="256"/>
      <c r="J38" s="256"/>
      <c r="K38" s="256"/>
      <c r="L38" s="198"/>
    </row>
    <row r="39" spans="1:12" s="88" customFormat="1" ht="27.75" customHeight="1" thickBot="1" x14ac:dyDescent="0.3">
      <c r="A39" s="103"/>
      <c r="B39" s="104"/>
      <c r="C39" s="104" t="s">
        <v>170</v>
      </c>
      <c r="D39" s="203">
        <f>SUM(D11:D38)</f>
        <v>315</v>
      </c>
      <c r="E39" s="203">
        <f>SUM(E11:E38)</f>
        <v>2520</v>
      </c>
      <c r="F39" s="172">
        <f>SUM(F11:F38)</f>
        <v>3449.9800000000005</v>
      </c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4" type="noConversion"/>
  <pageMargins left="0.64" right="0.25" top="0.28000000000000003" bottom="0.26" header="0.3" footer="0.3"/>
  <pageSetup paperSize="9" scale="77" fitToHeight="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9"/>
  <sheetViews>
    <sheetView topLeftCell="A22" workbookViewId="0">
      <selection activeCell="I2" sqref="I2:J3"/>
    </sheetView>
  </sheetViews>
  <sheetFormatPr defaultRowHeight="15" x14ac:dyDescent="0.25"/>
  <cols>
    <col min="1" max="1" width="11" style="2" bestFit="1" customWidth="1"/>
    <col min="2" max="2" width="17.85546875" style="2" customWidth="1"/>
    <col min="3" max="3" width="79.28515625" style="2" customWidth="1"/>
    <col min="4" max="4" width="13.140625" style="2" customWidth="1"/>
    <col min="5" max="5" width="12.5703125" style="2" customWidth="1"/>
    <col min="6" max="6" width="22.7109375" style="2" customWidth="1"/>
    <col min="7" max="16384" width="9.140625" style="2"/>
  </cols>
  <sheetData>
    <row r="1" spans="1:12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  <c r="I2" s="9">
        <v>5200</v>
      </c>
      <c r="J2" s="2"/>
    </row>
    <row r="3" spans="1:12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  <c r="I3" s="5">
        <f>+I2/12</f>
        <v>433.33333333333331</v>
      </c>
      <c r="J3" s="5">
        <f>+I3*1.95585</f>
        <v>847.53499999999997</v>
      </c>
    </row>
    <row r="4" spans="1:12" s="58" customFormat="1" x14ac:dyDescent="0.25">
      <c r="A4" s="579" t="s">
        <v>316</v>
      </c>
      <c r="B4" s="579"/>
      <c r="C4" s="579"/>
      <c r="D4" s="579"/>
      <c r="E4" s="579"/>
      <c r="F4" s="579"/>
    </row>
    <row r="6" spans="1:12" s="56" customFormat="1" x14ac:dyDescent="0.25">
      <c r="A6" s="78"/>
      <c r="B6" s="80"/>
      <c r="C6" s="78" t="s">
        <v>235</v>
      </c>
      <c r="D6" s="129"/>
      <c r="E6" s="78"/>
    </row>
    <row r="7" spans="1:12" s="58" customFormat="1" ht="15.75" thickBot="1" x14ac:dyDescent="0.3">
      <c r="A7" s="57"/>
      <c r="D7" s="57"/>
      <c r="E7" s="57"/>
      <c r="F7" s="26" t="s">
        <v>189</v>
      </c>
    </row>
    <row r="8" spans="1:12" s="88" customFormat="1" ht="15" customHeigh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5" t="s">
        <v>303</v>
      </c>
      <c r="G8" s="89"/>
    </row>
    <row r="9" spans="1:12" s="88" customFormat="1" x14ac:dyDescent="0.25">
      <c r="A9" s="601"/>
      <c r="B9" s="603"/>
      <c r="C9" s="603"/>
      <c r="D9" s="603"/>
      <c r="E9" s="603"/>
      <c r="F9" s="606"/>
      <c r="G9" s="89"/>
    </row>
    <row r="10" spans="1:12" s="88" customFormat="1" ht="105.75" customHeight="1" x14ac:dyDescent="0.25">
      <c r="A10" s="601"/>
      <c r="B10" s="603"/>
      <c r="C10" s="604"/>
      <c r="D10" s="197" t="s">
        <v>44</v>
      </c>
      <c r="E10" s="197" t="s">
        <v>45</v>
      </c>
      <c r="F10" s="607"/>
      <c r="G10" s="89"/>
    </row>
    <row r="11" spans="1:12" s="199" customFormat="1" x14ac:dyDescent="0.25">
      <c r="A11" s="105"/>
      <c r="B11" s="106" t="s">
        <v>104</v>
      </c>
      <c r="C11" s="107"/>
      <c r="D11" s="178"/>
      <c r="E11" s="178"/>
      <c r="F11" s="119"/>
      <c r="G11" s="256"/>
      <c r="H11" s="256"/>
      <c r="I11" s="256"/>
      <c r="J11" s="256"/>
      <c r="K11" s="256"/>
      <c r="L11" s="198"/>
    </row>
    <row r="12" spans="1:12" s="199" customFormat="1" ht="30" x14ac:dyDescent="0.25">
      <c r="A12" s="239">
        <v>1</v>
      </c>
      <c r="B12" s="298" t="s">
        <v>261</v>
      </c>
      <c r="C12" s="299" t="s">
        <v>390</v>
      </c>
      <c r="D12" s="15">
        <f t="shared" ref="D12:D17" si="0">ROUND(+E12/8,0)</f>
        <v>15</v>
      </c>
      <c r="E12" s="233">
        <v>120</v>
      </c>
      <c r="F12" s="159">
        <f t="shared" ref="F12:F17" si="1">+ROUND((847.53/21)*D12,2)</f>
        <v>605.38</v>
      </c>
      <c r="G12" s="256"/>
      <c r="H12" s="256"/>
      <c r="I12" s="256"/>
      <c r="J12" s="256"/>
      <c r="K12" s="256"/>
      <c r="L12" s="198"/>
    </row>
    <row r="13" spans="1:12" s="199" customFormat="1" x14ac:dyDescent="0.25">
      <c r="A13" s="258">
        <v>2</v>
      </c>
      <c r="B13" s="298" t="s">
        <v>261</v>
      </c>
      <c r="C13" s="299" t="s">
        <v>131</v>
      </c>
      <c r="D13" s="15">
        <f t="shared" si="0"/>
        <v>10</v>
      </c>
      <c r="E13" s="233">
        <v>80</v>
      </c>
      <c r="F13" s="159">
        <f t="shared" si="1"/>
        <v>403.59</v>
      </c>
      <c r="G13" s="256"/>
      <c r="H13" s="256"/>
      <c r="I13" s="256"/>
      <c r="J13" s="256"/>
      <c r="K13" s="256"/>
      <c r="L13" s="198"/>
    </row>
    <row r="14" spans="1:12" s="199" customFormat="1" x14ac:dyDescent="0.25">
      <c r="A14" s="258">
        <v>3</v>
      </c>
      <c r="B14" s="298" t="s">
        <v>261</v>
      </c>
      <c r="C14" s="299" t="s">
        <v>32</v>
      </c>
      <c r="D14" s="15">
        <f t="shared" si="0"/>
        <v>10</v>
      </c>
      <c r="E14" s="233">
        <v>80</v>
      </c>
      <c r="F14" s="159">
        <f t="shared" si="1"/>
        <v>403.59</v>
      </c>
      <c r="G14" s="256"/>
      <c r="H14" s="256"/>
      <c r="I14" s="256"/>
      <c r="J14" s="256"/>
      <c r="K14" s="256"/>
      <c r="L14" s="198"/>
    </row>
    <row r="15" spans="1:12" s="199" customFormat="1" ht="30" x14ac:dyDescent="0.25">
      <c r="A15" s="258">
        <v>4</v>
      </c>
      <c r="B15" s="298" t="s">
        <v>261</v>
      </c>
      <c r="C15" s="299" t="s">
        <v>391</v>
      </c>
      <c r="D15" s="15">
        <f t="shared" si="0"/>
        <v>10</v>
      </c>
      <c r="E15" s="233">
        <v>80</v>
      </c>
      <c r="F15" s="159">
        <f t="shared" si="1"/>
        <v>403.59</v>
      </c>
      <c r="G15" s="256"/>
      <c r="H15" s="256"/>
      <c r="I15" s="256"/>
      <c r="J15" s="256"/>
      <c r="K15" s="256"/>
      <c r="L15" s="198"/>
    </row>
    <row r="16" spans="1:12" s="199" customFormat="1" x14ac:dyDescent="0.25">
      <c r="A16" s="258">
        <v>5</v>
      </c>
      <c r="B16" s="298" t="s">
        <v>261</v>
      </c>
      <c r="C16" s="299" t="s">
        <v>132</v>
      </c>
      <c r="D16" s="15">
        <f t="shared" si="0"/>
        <v>10</v>
      </c>
      <c r="E16" s="233">
        <v>80</v>
      </c>
      <c r="F16" s="159">
        <f t="shared" si="1"/>
        <v>403.59</v>
      </c>
      <c r="G16" s="256"/>
      <c r="H16" s="256"/>
      <c r="I16" s="256"/>
      <c r="J16" s="256"/>
      <c r="K16" s="256"/>
      <c r="L16" s="198"/>
    </row>
    <row r="17" spans="1:12" s="199" customFormat="1" ht="30" x14ac:dyDescent="0.25">
      <c r="A17" s="258">
        <v>6</v>
      </c>
      <c r="B17" s="298" t="s">
        <v>261</v>
      </c>
      <c r="C17" s="299" t="s">
        <v>10</v>
      </c>
      <c r="D17" s="15">
        <f t="shared" si="0"/>
        <v>20</v>
      </c>
      <c r="E17" s="233">
        <v>160</v>
      </c>
      <c r="F17" s="159">
        <f t="shared" si="1"/>
        <v>807.17</v>
      </c>
      <c r="G17" s="256"/>
      <c r="H17" s="256"/>
      <c r="I17" s="256"/>
      <c r="J17" s="256"/>
      <c r="K17" s="256"/>
      <c r="L17" s="198"/>
    </row>
    <row r="18" spans="1:12" s="199" customFormat="1" x14ac:dyDescent="0.25">
      <c r="A18" s="105"/>
      <c r="B18" s="106" t="s">
        <v>14</v>
      </c>
      <c r="C18" s="107"/>
      <c r="D18" s="178"/>
      <c r="E18" s="178"/>
      <c r="F18" s="119"/>
      <c r="G18" s="256"/>
      <c r="H18" s="256"/>
      <c r="I18" s="256"/>
      <c r="J18" s="256"/>
      <c r="K18" s="256"/>
      <c r="L18" s="198"/>
    </row>
    <row r="19" spans="1:12" s="199" customFormat="1" x14ac:dyDescent="0.25">
      <c r="A19" s="258">
        <v>7</v>
      </c>
      <c r="B19" s="298" t="s">
        <v>261</v>
      </c>
      <c r="C19" s="299" t="s">
        <v>263</v>
      </c>
      <c r="D19" s="15">
        <f t="shared" ref="D19:D24" si="2">ROUND(+E19/8,0)</f>
        <v>10</v>
      </c>
      <c r="E19" s="233">
        <v>80</v>
      </c>
      <c r="F19" s="159">
        <f t="shared" ref="F19:F24" si="3">+ROUND((847.53/21)*D19,2)</f>
        <v>403.59</v>
      </c>
      <c r="G19" s="256"/>
      <c r="H19" s="256"/>
      <c r="I19" s="256"/>
      <c r="J19" s="256"/>
      <c r="K19" s="256"/>
      <c r="L19" s="198"/>
    </row>
    <row r="20" spans="1:12" s="199" customFormat="1" ht="30" x14ac:dyDescent="0.25">
      <c r="A20" s="258">
        <v>8</v>
      </c>
      <c r="B20" s="298" t="s">
        <v>261</v>
      </c>
      <c r="C20" s="299" t="s">
        <v>392</v>
      </c>
      <c r="D20" s="15">
        <f t="shared" si="2"/>
        <v>15</v>
      </c>
      <c r="E20" s="233">
        <v>120</v>
      </c>
      <c r="F20" s="159">
        <f t="shared" si="3"/>
        <v>605.38</v>
      </c>
      <c r="G20" s="256"/>
      <c r="H20" s="256"/>
      <c r="I20" s="256"/>
      <c r="J20" s="256"/>
      <c r="K20" s="256"/>
      <c r="L20" s="198"/>
    </row>
    <row r="21" spans="1:12" s="199" customFormat="1" x14ac:dyDescent="0.25">
      <c r="A21" s="258">
        <v>9</v>
      </c>
      <c r="B21" s="298" t="s">
        <v>261</v>
      </c>
      <c r="C21" s="299" t="s">
        <v>264</v>
      </c>
      <c r="D21" s="15">
        <f t="shared" si="2"/>
        <v>10</v>
      </c>
      <c r="E21" s="233">
        <v>80</v>
      </c>
      <c r="F21" s="159">
        <f t="shared" si="3"/>
        <v>403.59</v>
      </c>
      <c r="G21" s="256"/>
      <c r="H21" s="256"/>
      <c r="I21" s="256"/>
      <c r="J21" s="256"/>
      <c r="K21" s="256"/>
      <c r="L21" s="198"/>
    </row>
    <row r="22" spans="1:12" s="199" customFormat="1" ht="30" x14ac:dyDescent="0.25">
      <c r="A22" s="258">
        <v>10</v>
      </c>
      <c r="B22" s="298" t="s">
        <v>261</v>
      </c>
      <c r="C22" s="299" t="s">
        <v>393</v>
      </c>
      <c r="D22" s="15">
        <f t="shared" si="2"/>
        <v>10</v>
      </c>
      <c r="E22" s="233">
        <v>80</v>
      </c>
      <c r="F22" s="159">
        <f t="shared" si="3"/>
        <v>403.59</v>
      </c>
      <c r="G22" s="256"/>
      <c r="H22" s="256"/>
      <c r="I22" s="256"/>
      <c r="J22" s="256"/>
      <c r="K22" s="256"/>
      <c r="L22" s="198"/>
    </row>
    <row r="23" spans="1:12" s="199" customFormat="1" x14ac:dyDescent="0.25">
      <c r="A23" s="258">
        <v>11</v>
      </c>
      <c r="B23" s="298" t="s">
        <v>261</v>
      </c>
      <c r="C23" s="299" t="s">
        <v>262</v>
      </c>
      <c r="D23" s="15">
        <f t="shared" si="2"/>
        <v>10</v>
      </c>
      <c r="E23" s="233">
        <v>80</v>
      </c>
      <c r="F23" s="159">
        <f t="shared" si="3"/>
        <v>403.59</v>
      </c>
      <c r="G23" s="256"/>
      <c r="H23" s="256"/>
      <c r="I23" s="256"/>
      <c r="J23" s="256"/>
      <c r="K23" s="256"/>
      <c r="L23" s="198"/>
    </row>
    <row r="24" spans="1:12" s="199" customFormat="1" ht="30" x14ac:dyDescent="0.25">
      <c r="A24" s="258">
        <v>12</v>
      </c>
      <c r="B24" s="298" t="s">
        <v>261</v>
      </c>
      <c r="C24" s="299" t="s">
        <v>187</v>
      </c>
      <c r="D24" s="15">
        <f t="shared" si="2"/>
        <v>20</v>
      </c>
      <c r="E24" s="233">
        <v>160</v>
      </c>
      <c r="F24" s="159">
        <f t="shared" si="3"/>
        <v>807.17</v>
      </c>
      <c r="G24" s="256"/>
      <c r="H24" s="256"/>
      <c r="I24" s="256"/>
      <c r="J24" s="256"/>
      <c r="K24" s="256"/>
      <c r="L24" s="198"/>
    </row>
    <row r="25" spans="1:12" s="199" customFormat="1" x14ac:dyDescent="0.25">
      <c r="A25" s="105"/>
      <c r="B25" s="106" t="s">
        <v>86</v>
      </c>
      <c r="C25" s="107"/>
      <c r="D25" s="178"/>
      <c r="E25" s="178"/>
      <c r="F25" s="119"/>
      <c r="G25" s="256"/>
      <c r="H25" s="256"/>
      <c r="I25" s="256"/>
      <c r="J25" s="256"/>
      <c r="K25" s="256"/>
      <c r="L25" s="198"/>
    </row>
    <row r="26" spans="1:12" s="199" customFormat="1" x14ac:dyDescent="0.25">
      <c r="A26" s="258">
        <v>13</v>
      </c>
      <c r="B26" s="298" t="s">
        <v>261</v>
      </c>
      <c r="C26" s="299" t="s">
        <v>188</v>
      </c>
      <c r="D26" s="15">
        <f t="shared" ref="D26:D31" si="4">ROUND(+E26/8,0)</f>
        <v>10</v>
      </c>
      <c r="E26" s="233">
        <v>80</v>
      </c>
      <c r="F26" s="159">
        <f t="shared" ref="F26:F31" si="5">+ROUND((847.53/21)*D26,2)</f>
        <v>403.59</v>
      </c>
      <c r="G26" s="256"/>
      <c r="H26" s="256"/>
      <c r="I26" s="256"/>
      <c r="J26" s="256"/>
      <c r="K26" s="256"/>
      <c r="L26" s="198"/>
    </row>
    <row r="27" spans="1:12" s="199" customFormat="1" x14ac:dyDescent="0.25">
      <c r="A27" s="258">
        <v>14</v>
      </c>
      <c r="B27" s="298" t="s">
        <v>261</v>
      </c>
      <c r="C27" s="299" t="s">
        <v>394</v>
      </c>
      <c r="D27" s="15">
        <f t="shared" si="4"/>
        <v>15</v>
      </c>
      <c r="E27" s="233">
        <v>120</v>
      </c>
      <c r="F27" s="159">
        <f t="shared" si="5"/>
        <v>605.38</v>
      </c>
      <c r="G27" s="256"/>
      <c r="H27" s="256"/>
      <c r="I27" s="256"/>
      <c r="J27" s="256"/>
      <c r="K27" s="256"/>
      <c r="L27" s="198"/>
    </row>
    <row r="28" spans="1:12" s="199" customFormat="1" x14ac:dyDescent="0.25">
      <c r="A28" s="258">
        <v>15</v>
      </c>
      <c r="B28" s="298" t="s">
        <v>261</v>
      </c>
      <c r="C28" s="299" t="s">
        <v>76</v>
      </c>
      <c r="D28" s="15">
        <f t="shared" si="4"/>
        <v>10</v>
      </c>
      <c r="E28" s="233">
        <v>80</v>
      </c>
      <c r="F28" s="159">
        <f t="shared" si="5"/>
        <v>403.59</v>
      </c>
      <c r="G28" s="256"/>
      <c r="H28" s="256"/>
      <c r="I28" s="256"/>
      <c r="J28" s="256"/>
      <c r="K28" s="256"/>
      <c r="L28" s="198"/>
    </row>
    <row r="29" spans="1:12" s="199" customFormat="1" ht="30" x14ac:dyDescent="0.25">
      <c r="A29" s="258">
        <v>16</v>
      </c>
      <c r="B29" s="298" t="s">
        <v>261</v>
      </c>
      <c r="C29" s="299" t="s">
        <v>395</v>
      </c>
      <c r="D29" s="15">
        <f t="shared" si="4"/>
        <v>10</v>
      </c>
      <c r="E29" s="233">
        <v>80</v>
      </c>
      <c r="F29" s="159">
        <f t="shared" si="5"/>
        <v>403.59</v>
      </c>
      <c r="G29" s="256"/>
      <c r="H29" s="256"/>
      <c r="I29" s="256"/>
      <c r="J29" s="256"/>
      <c r="K29" s="256"/>
      <c r="L29" s="198"/>
    </row>
    <row r="30" spans="1:12" s="199" customFormat="1" x14ac:dyDescent="0.25">
      <c r="A30" s="258">
        <v>17</v>
      </c>
      <c r="B30" s="298" t="s">
        <v>261</v>
      </c>
      <c r="C30" s="299" t="s">
        <v>77</v>
      </c>
      <c r="D30" s="15">
        <f t="shared" si="4"/>
        <v>10</v>
      </c>
      <c r="E30" s="233">
        <v>80</v>
      </c>
      <c r="F30" s="159">
        <f t="shared" si="5"/>
        <v>403.59</v>
      </c>
      <c r="G30" s="256"/>
      <c r="H30" s="256"/>
      <c r="I30" s="256"/>
      <c r="J30" s="256"/>
      <c r="K30" s="256"/>
      <c r="L30" s="198"/>
    </row>
    <row r="31" spans="1:12" s="199" customFormat="1" ht="30" x14ac:dyDescent="0.25">
      <c r="A31" s="258">
        <v>18</v>
      </c>
      <c r="B31" s="298" t="s">
        <v>261</v>
      </c>
      <c r="C31" s="299" t="s">
        <v>396</v>
      </c>
      <c r="D31" s="15">
        <f t="shared" si="4"/>
        <v>20</v>
      </c>
      <c r="E31" s="233">
        <v>160</v>
      </c>
      <c r="F31" s="159">
        <f t="shared" si="5"/>
        <v>807.17</v>
      </c>
      <c r="G31" s="256"/>
      <c r="H31" s="256"/>
      <c r="I31" s="256"/>
      <c r="J31" s="256"/>
      <c r="K31" s="256"/>
      <c r="L31" s="198"/>
    </row>
    <row r="32" spans="1:12" s="199" customFormat="1" x14ac:dyDescent="0.25">
      <c r="A32" s="105"/>
      <c r="B32" s="106" t="s">
        <v>114</v>
      </c>
      <c r="C32" s="107"/>
      <c r="D32" s="178"/>
      <c r="E32" s="178"/>
      <c r="F32" s="119"/>
      <c r="G32" s="256"/>
      <c r="H32" s="256"/>
      <c r="I32" s="256"/>
      <c r="J32" s="256"/>
      <c r="K32" s="256"/>
      <c r="L32" s="198"/>
    </row>
    <row r="33" spans="1:12" s="199" customFormat="1" ht="30" x14ac:dyDescent="0.25">
      <c r="A33" s="258">
        <v>19</v>
      </c>
      <c r="B33" s="298" t="s">
        <v>261</v>
      </c>
      <c r="C33" s="299" t="s">
        <v>397</v>
      </c>
      <c r="D33" s="15">
        <f t="shared" ref="D33:D38" si="6">ROUND(+E33/8,0)</f>
        <v>15</v>
      </c>
      <c r="E33" s="233">
        <v>120</v>
      </c>
      <c r="F33" s="159">
        <f t="shared" ref="F33:F38" si="7">+ROUND((847.53/21)*D33,2)</f>
        <v>605.38</v>
      </c>
      <c r="G33" s="256"/>
      <c r="H33" s="256"/>
      <c r="I33" s="256"/>
      <c r="J33" s="256"/>
      <c r="K33" s="256"/>
      <c r="L33" s="198"/>
    </row>
    <row r="34" spans="1:12" s="199" customFormat="1" ht="30" x14ac:dyDescent="0.25">
      <c r="A34" s="258">
        <v>20</v>
      </c>
      <c r="B34" s="298" t="s">
        <v>261</v>
      </c>
      <c r="C34" s="299" t="s">
        <v>398</v>
      </c>
      <c r="D34" s="15">
        <f t="shared" si="6"/>
        <v>20</v>
      </c>
      <c r="E34" s="233">
        <v>160</v>
      </c>
      <c r="F34" s="159">
        <f t="shared" si="7"/>
        <v>807.17</v>
      </c>
      <c r="G34" s="256"/>
      <c r="H34" s="256"/>
      <c r="I34" s="256"/>
      <c r="J34" s="256"/>
      <c r="K34" s="256"/>
      <c r="L34" s="198"/>
    </row>
    <row r="35" spans="1:12" s="199" customFormat="1" ht="30" x14ac:dyDescent="0.25">
      <c r="A35" s="300">
        <v>21</v>
      </c>
      <c r="B35" s="298" t="s">
        <v>261</v>
      </c>
      <c r="C35" s="299" t="s">
        <v>399</v>
      </c>
      <c r="D35" s="15">
        <f t="shared" si="6"/>
        <v>10</v>
      </c>
      <c r="E35" s="233">
        <v>80</v>
      </c>
      <c r="F35" s="159">
        <f t="shared" si="7"/>
        <v>403.59</v>
      </c>
      <c r="G35" s="256"/>
      <c r="H35" s="256"/>
      <c r="I35" s="256"/>
      <c r="J35" s="256"/>
      <c r="K35" s="256"/>
      <c r="L35" s="198"/>
    </row>
    <row r="36" spans="1:12" s="199" customFormat="1" x14ac:dyDescent="0.25">
      <c r="A36" s="300">
        <v>22</v>
      </c>
      <c r="B36" s="301" t="s">
        <v>261</v>
      </c>
      <c r="C36" s="271" t="s">
        <v>47</v>
      </c>
      <c r="D36" s="15">
        <f t="shared" si="6"/>
        <v>10</v>
      </c>
      <c r="E36" s="302">
        <v>80</v>
      </c>
      <c r="F36" s="159">
        <f t="shared" si="7"/>
        <v>403.59</v>
      </c>
      <c r="G36" s="256"/>
      <c r="H36" s="256"/>
      <c r="I36" s="256"/>
      <c r="J36" s="256"/>
      <c r="K36" s="256"/>
      <c r="L36" s="198"/>
    </row>
    <row r="37" spans="1:12" s="199" customFormat="1" ht="30" x14ac:dyDescent="0.25">
      <c r="A37" s="300">
        <v>23</v>
      </c>
      <c r="B37" s="301" t="s">
        <v>261</v>
      </c>
      <c r="C37" s="271" t="s">
        <v>400</v>
      </c>
      <c r="D37" s="15">
        <f t="shared" si="6"/>
        <v>20</v>
      </c>
      <c r="E37" s="302">
        <v>160</v>
      </c>
      <c r="F37" s="159">
        <f t="shared" si="7"/>
        <v>807.17</v>
      </c>
      <c r="G37" s="256"/>
      <c r="H37" s="256"/>
      <c r="I37" s="256"/>
      <c r="J37" s="256"/>
      <c r="K37" s="256"/>
      <c r="L37" s="198"/>
    </row>
    <row r="38" spans="1:12" s="199" customFormat="1" ht="30.75" thickBot="1" x14ac:dyDescent="0.3">
      <c r="A38" s="303">
        <v>24</v>
      </c>
      <c r="B38" s="304" t="s">
        <v>261</v>
      </c>
      <c r="C38" s="305" t="s">
        <v>401</v>
      </c>
      <c r="D38" s="306">
        <f t="shared" si="6"/>
        <v>15</v>
      </c>
      <c r="E38" s="307">
        <v>120</v>
      </c>
      <c r="F38" s="159">
        <f t="shared" si="7"/>
        <v>605.38</v>
      </c>
      <c r="G38" s="256"/>
      <c r="H38" s="256"/>
      <c r="I38" s="256"/>
      <c r="J38" s="256"/>
      <c r="K38" s="256"/>
      <c r="L38" s="198"/>
    </row>
    <row r="39" spans="1:12" s="88" customFormat="1" ht="27.75" customHeight="1" thickBot="1" x14ac:dyDescent="0.3">
      <c r="A39" s="103"/>
      <c r="B39" s="104"/>
      <c r="C39" s="104" t="s">
        <v>170</v>
      </c>
      <c r="D39" s="203">
        <f>SUM(D11:D38)</f>
        <v>315</v>
      </c>
      <c r="E39" s="203">
        <f>SUM(E11:E38)</f>
        <v>2520</v>
      </c>
      <c r="F39" s="172">
        <f>SUM(F11:F38)</f>
        <v>12713.01</v>
      </c>
    </row>
  </sheetData>
  <mergeCells count="8">
    <mergeCell ref="F8:F10"/>
    <mergeCell ref="A1:F1"/>
    <mergeCell ref="A3:F3"/>
    <mergeCell ref="A8:A10"/>
    <mergeCell ref="B8:B10"/>
    <mergeCell ref="C8:C10"/>
    <mergeCell ref="D8:E9"/>
    <mergeCell ref="A4:F4"/>
  </mergeCells>
  <phoneticPr fontId="4" type="noConversion"/>
  <pageMargins left="0.75" right="0.75" top="0.3" bottom="0.25" header="0.23" footer="0.19"/>
  <pageSetup paperSize="9" scale="66" orientation="portrait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21"/>
  <sheetViews>
    <sheetView topLeftCell="A10" workbookViewId="0">
      <selection sqref="A1:IV4"/>
    </sheetView>
  </sheetViews>
  <sheetFormatPr defaultRowHeight="15" x14ac:dyDescent="0.25"/>
  <cols>
    <col min="1" max="1" width="14" style="18" customWidth="1"/>
    <col min="2" max="2" width="16.7109375" style="18" customWidth="1"/>
    <col min="3" max="3" width="91.140625" style="18" customWidth="1"/>
    <col min="4" max="4" width="10" style="21" customWidth="1"/>
    <col min="5" max="5" width="12.85546875" style="21" customWidth="1"/>
    <col min="6" max="6" width="18.5703125" style="18" customWidth="1"/>
    <col min="7" max="16384" width="9.140625" style="18"/>
  </cols>
  <sheetData>
    <row r="1" spans="1:8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8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8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8" s="58" customFormat="1" x14ac:dyDescent="0.25">
      <c r="A4" s="579" t="s">
        <v>316</v>
      </c>
      <c r="B4" s="579"/>
      <c r="C4" s="579"/>
      <c r="D4" s="579"/>
      <c r="E4" s="579"/>
      <c r="F4" s="579"/>
    </row>
    <row r="6" spans="1:8" s="56" customFormat="1" ht="15" customHeight="1" x14ac:dyDescent="0.25">
      <c r="A6" s="580" t="s">
        <v>75</v>
      </c>
      <c r="B6" s="580"/>
      <c r="C6" s="580"/>
      <c r="D6" s="580"/>
      <c r="E6" s="580"/>
      <c r="F6" s="580"/>
    </row>
    <row r="7" spans="1:8" s="56" customFormat="1" ht="15.75" thickBot="1" x14ac:dyDescent="0.3">
      <c r="D7" s="62"/>
      <c r="E7" s="62"/>
    </row>
    <row r="8" spans="1:8" s="88" customFormat="1" ht="15" customHeigh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5" t="s">
        <v>303</v>
      </c>
      <c r="G8" s="89"/>
    </row>
    <row r="9" spans="1:8" s="88" customFormat="1" x14ac:dyDescent="0.25">
      <c r="A9" s="601"/>
      <c r="B9" s="603"/>
      <c r="C9" s="603"/>
      <c r="D9" s="603"/>
      <c r="E9" s="603"/>
      <c r="F9" s="606"/>
      <c r="G9" s="89"/>
    </row>
    <row r="10" spans="1:8" s="88" customFormat="1" ht="105.75" customHeight="1" x14ac:dyDescent="0.25">
      <c r="A10" s="601"/>
      <c r="B10" s="603"/>
      <c r="C10" s="604"/>
      <c r="D10" s="197" t="s">
        <v>44</v>
      </c>
      <c r="E10" s="197" t="s">
        <v>45</v>
      </c>
      <c r="F10" s="607"/>
      <c r="G10" s="89"/>
    </row>
    <row r="11" spans="1:8" s="199" customFormat="1" x14ac:dyDescent="0.25">
      <c r="A11" s="120"/>
      <c r="B11" s="107" t="s">
        <v>104</v>
      </c>
      <c r="C11" s="107"/>
      <c r="D11" s="178"/>
      <c r="E11" s="178"/>
      <c r="F11" s="119"/>
      <c r="G11" s="198"/>
      <c r="H11" s="198"/>
    </row>
    <row r="12" spans="1:8" s="199" customFormat="1" ht="95.25" customHeight="1" x14ac:dyDescent="0.25">
      <c r="A12" s="258">
        <v>1</v>
      </c>
      <c r="B12" s="240" t="s">
        <v>261</v>
      </c>
      <c r="C12" s="240" t="s">
        <v>402</v>
      </c>
      <c r="D12" s="15">
        <f>ROUND(+E12/8,0)</f>
        <v>5</v>
      </c>
      <c r="E12" s="238">
        <v>40</v>
      </c>
      <c r="F12" s="241">
        <f>+ROUND((230/21)/8*E12,2)</f>
        <v>54.76</v>
      </c>
      <c r="G12" s="198"/>
      <c r="H12" s="198"/>
    </row>
    <row r="13" spans="1:8" s="199" customFormat="1" x14ac:dyDescent="0.25">
      <c r="A13" s="105"/>
      <c r="B13" s="107" t="s">
        <v>14</v>
      </c>
      <c r="C13" s="107"/>
      <c r="D13" s="178"/>
      <c r="E13" s="178"/>
      <c r="F13" s="119"/>
      <c r="G13" s="198"/>
      <c r="H13" s="198"/>
    </row>
    <row r="14" spans="1:8" s="199" customFormat="1" ht="146.25" customHeight="1" x14ac:dyDescent="0.25">
      <c r="A14" s="258">
        <v>2</v>
      </c>
      <c r="B14" s="240" t="s">
        <v>261</v>
      </c>
      <c r="C14" s="240" t="s">
        <v>403</v>
      </c>
      <c r="D14" s="15">
        <f>ROUND(+E14/8,0)</f>
        <v>6</v>
      </c>
      <c r="E14" s="233">
        <v>50</v>
      </c>
      <c r="F14" s="241">
        <f>+ROUND((230/21)/8*E14,2)</f>
        <v>68.45</v>
      </c>
      <c r="G14" s="198"/>
      <c r="H14" s="198"/>
    </row>
    <row r="15" spans="1:8" s="199" customFormat="1" x14ac:dyDescent="0.25">
      <c r="A15" s="310"/>
      <c r="B15" s="107" t="s">
        <v>86</v>
      </c>
      <c r="C15" s="107"/>
      <c r="D15" s="178"/>
      <c r="E15" s="178"/>
      <c r="F15" s="119"/>
      <c r="G15" s="198"/>
      <c r="H15" s="198"/>
    </row>
    <row r="16" spans="1:8" s="199" customFormat="1" ht="60.75" customHeight="1" x14ac:dyDescent="0.25">
      <c r="A16" s="258">
        <v>3</v>
      </c>
      <c r="B16" s="240" t="s">
        <v>261</v>
      </c>
      <c r="C16" s="240" t="s">
        <v>404</v>
      </c>
      <c r="D16" s="15">
        <f>ROUND(+E16/8,0)</f>
        <v>3</v>
      </c>
      <c r="E16" s="257">
        <v>26</v>
      </c>
      <c r="F16" s="241">
        <f>+ROUND((230/21)/8*E16,2)</f>
        <v>35.6</v>
      </c>
      <c r="G16" s="198"/>
      <c r="H16" s="198"/>
    </row>
    <row r="17" spans="1:8" s="199" customFormat="1" x14ac:dyDescent="0.25">
      <c r="A17" s="105"/>
      <c r="B17" s="107" t="s">
        <v>114</v>
      </c>
      <c r="C17" s="107"/>
      <c r="D17" s="178"/>
      <c r="E17" s="178"/>
      <c r="F17" s="119"/>
      <c r="G17" s="198"/>
      <c r="H17" s="198"/>
    </row>
    <row r="18" spans="1:8" s="199" customFormat="1" ht="174" customHeight="1" x14ac:dyDescent="0.25">
      <c r="A18" s="258">
        <v>4</v>
      </c>
      <c r="B18" s="240" t="s">
        <v>261</v>
      </c>
      <c r="C18" s="240" t="s">
        <v>405</v>
      </c>
      <c r="D18" s="15">
        <f>ROUND(+E18/8,0)</f>
        <v>9</v>
      </c>
      <c r="E18" s="242">
        <v>70</v>
      </c>
      <c r="F18" s="241">
        <f>+ROUND((230/21)/8*E18,2)</f>
        <v>95.83</v>
      </c>
      <c r="G18" s="198"/>
      <c r="H18" s="198"/>
    </row>
    <row r="19" spans="1:8" s="199" customFormat="1" x14ac:dyDescent="0.25">
      <c r="A19" s="310"/>
      <c r="B19" s="309" t="s">
        <v>204</v>
      </c>
      <c r="C19" s="107"/>
      <c r="D19" s="178"/>
      <c r="E19" s="178"/>
      <c r="F19" s="119"/>
      <c r="G19" s="198"/>
      <c r="H19" s="198"/>
    </row>
    <row r="20" spans="1:8" s="199" customFormat="1" ht="252.75" customHeight="1" thickBot="1" x14ac:dyDescent="0.3">
      <c r="A20" s="259">
        <v>5</v>
      </c>
      <c r="B20" s="260" t="s">
        <v>261</v>
      </c>
      <c r="C20" s="260" t="s">
        <v>406</v>
      </c>
      <c r="D20" s="306">
        <f>ROUND(+E20/8,0)</f>
        <v>12</v>
      </c>
      <c r="E20" s="308">
        <v>96</v>
      </c>
      <c r="F20" s="241">
        <f>+ROUND((230/21)/8*E20,2)</f>
        <v>131.43</v>
      </c>
      <c r="G20" s="198"/>
      <c r="H20" s="198"/>
    </row>
    <row r="21" spans="1:8" s="88" customFormat="1" ht="27.75" customHeight="1" thickBot="1" x14ac:dyDescent="0.3">
      <c r="A21" s="103"/>
      <c r="B21" s="104" t="s">
        <v>170</v>
      </c>
      <c r="C21" s="104"/>
      <c r="D21" s="203">
        <f>SUM(D11:D20)</f>
        <v>35</v>
      </c>
      <c r="E21" s="203">
        <f>SUM(E11:E20)</f>
        <v>282</v>
      </c>
      <c r="F21" s="172">
        <f>SUM(F11:F20)</f>
        <v>386.07</v>
      </c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69"/>
  <sheetViews>
    <sheetView topLeftCell="A8" workbookViewId="0">
      <selection activeCell="H169" sqref="H169"/>
    </sheetView>
  </sheetViews>
  <sheetFormatPr defaultRowHeight="15" x14ac:dyDescent="0.25"/>
  <cols>
    <col min="1" max="1" width="10.7109375" style="56" bestFit="1" customWidth="1"/>
    <col min="2" max="2" width="15.28515625" style="56" customWidth="1"/>
    <col min="3" max="3" width="63.85546875" style="56" customWidth="1"/>
    <col min="4" max="4" width="12.140625" style="56" customWidth="1"/>
    <col min="5" max="5" width="11.85546875" style="56" customWidth="1"/>
    <col min="6" max="6" width="17.85546875" style="56" customWidth="1"/>
    <col min="7" max="16384" width="9.140625" style="56"/>
  </cols>
  <sheetData>
    <row r="1" spans="1:12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2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12" s="58" customFormat="1" x14ac:dyDescent="0.25">
      <c r="A4" s="579" t="s">
        <v>316</v>
      </c>
      <c r="B4" s="579"/>
      <c r="C4" s="579"/>
      <c r="D4" s="579"/>
      <c r="E4" s="579"/>
      <c r="F4" s="579"/>
    </row>
    <row r="6" spans="1:12" ht="15" customHeight="1" x14ac:dyDescent="0.25">
      <c r="A6" s="608" t="s">
        <v>60</v>
      </c>
      <c r="B6" s="608"/>
      <c r="C6" s="608"/>
      <c r="D6" s="608"/>
      <c r="E6" s="608"/>
      <c r="F6" s="608"/>
    </row>
    <row r="7" spans="1:12" ht="15.75" thickBot="1" x14ac:dyDescent="0.3">
      <c r="A7" s="78"/>
      <c r="B7" s="80"/>
      <c r="C7" s="129"/>
      <c r="D7" s="129"/>
      <c r="E7" s="78"/>
      <c r="F7" s="80"/>
    </row>
    <row r="8" spans="1:12" s="88" customFormat="1" ht="15" customHeigh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5" t="s">
        <v>303</v>
      </c>
      <c r="G8" s="89"/>
    </row>
    <row r="9" spans="1:12" s="88" customFormat="1" x14ac:dyDescent="0.25">
      <c r="A9" s="601"/>
      <c r="B9" s="603"/>
      <c r="C9" s="603"/>
      <c r="D9" s="603"/>
      <c r="E9" s="603"/>
      <c r="F9" s="606"/>
      <c r="G9" s="89"/>
    </row>
    <row r="10" spans="1:12" s="88" customFormat="1" ht="105.75" customHeight="1" x14ac:dyDescent="0.25">
      <c r="A10" s="601"/>
      <c r="B10" s="603"/>
      <c r="C10" s="604"/>
      <c r="D10" s="197" t="s">
        <v>44</v>
      </c>
      <c r="E10" s="197" t="s">
        <v>45</v>
      </c>
      <c r="F10" s="607"/>
      <c r="G10" s="89"/>
    </row>
    <row r="11" spans="1:12" x14ac:dyDescent="0.25">
      <c r="A11" s="311"/>
      <c r="B11" s="106" t="s">
        <v>104</v>
      </c>
      <c r="C11" s="107"/>
      <c r="D11" s="178"/>
      <c r="E11" s="178"/>
      <c r="F11" s="119"/>
      <c r="G11" s="78"/>
      <c r="H11" s="78"/>
      <c r="I11" s="78"/>
      <c r="J11" s="78"/>
      <c r="K11" s="78"/>
      <c r="L11" s="65"/>
    </row>
    <row r="12" spans="1:12" x14ac:dyDescent="0.25">
      <c r="A12" s="196">
        <v>1</v>
      </c>
      <c r="B12" s="312" t="s">
        <v>261</v>
      </c>
      <c r="C12" s="224" t="s">
        <v>167</v>
      </c>
      <c r="D12" s="283">
        <f>ROUND(+E12/8,0)</f>
        <v>30</v>
      </c>
      <c r="E12" s="48">
        <v>240</v>
      </c>
      <c r="F12" s="69">
        <f>+ROUND((230/21)/8*E12,2)</f>
        <v>328.57</v>
      </c>
      <c r="G12" s="78"/>
      <c r="H12" s="78"/>
      <c r="I12" s="78"/>
      <c r="J12" s="78"/>
      <c r="K12" s="78"/>
      <c r="L12" s="65"/>
    </row>
    <row r="13" spans="1:12" x14ac:dyDescent="0.25">
      <c r="A13" s="196">
        <v>2</v>
      </c>
      <c r="B13" s="312" t="s">
        <v>261</v>
      </c>
      <c r="C13" s="224" t="s">
        <v>168</v>
      </c>
      <c r="D13" s="283">
        <f>ROUND(+E13/8,0)</f>
        <v>15</v>
      </c>
      <c r="E13" s="48">
        <v>120</v>
      </c>
      <c r="F13" s="69">
        <f>+ROUND((230/21)/8*E13,2)</f>
        <v>164.29</v>
      </c>
      <c r="G13" s="78"/>
      <c r="H13" s="78"/>
      <c r="I13" s="78"/>
      <c r="J13" s="78"/>
      <c r="K13" s="78"/>
      <c r="L13" s="65"/>
    </row>
    <row r="14" spans="1:12" x14ac:dyDescent="0.25">
      <c r="A14" s="311"/>
      <c r="B14" s="106" t="s">
        <v>107</v>
      </c>
      <c r="C14" s="107"/>
      <c r="D14" s="178"/>
      <c r="E14" s="178"/>
      <c r="F14" s="119"/>
      <c r="G14" s="78"/>
      <c r="H14" s="78"/>
      <c r="I14" s="78"/>
      <c r="J14" s="78"/>
      <c r="K14" s="78"/>
      <c r="L14" s="65"/>
    </row>
    <row r="15" spans="1:12" x14ac:dyDescent="0.25">
      <c r="A15" s="90">
        <v>3</v>
      </c>
      <c r="B15" s="312" t="s">
        <v>261</v>
      </c>
      <c r="C15" s="224" t="s">
        <v>175</v>
      </c>
      <c r="D15" s="283">
        <f t="shared" ref="D15:D22" si="0">ROUND(+E15/8,0)</f>
        <v>3</v>
      </c>
      <c r="E15" s="215">
        <v>20</v>
      </c>
      <c r="F15" s="69">
        <f t="shared" ref="F15:F22" si="1">+ROUND((230/21)/8*E15,2)</f>
        <v>27.38</v>
      </c>
      <c r="G15" s="78"/>
      <c r="H15" s="78"/>
      <c r="I15" s="78"/>
      <c r="J15" s="78"/>
      <c r="K15" s="78"/>
      <c r="L15" s="65"/>
    </row>
    <row r="16" spans="1:12" x14ac:dyDescent="0.25">
      <c r="A16" s="90">
        <v>4</v>
      </c>
      <c r="B16" s="312" t="s">
        <v>261</v>
      </c>
      <c r="C16" s="224" t="s">
        <v>176</v>
      </c>
      <c r="D16" s="283">
        <f t="shared" si="0"/>
        <v>4</v>
      </c>
      <c r="E16" s="215">
        <v>30</v>
      </c>
      <c r="F16" s="69">
        <f t="shared" si="1"/>
        <v>41.07</v>
      </c>
      <c r="G16" s="78"/>
      <c r="H16" s="78"/>
      <c r="I16" s="78"/>
      <c r="J16" s="78"/>
      <c r="K16" s="78"/>
      <c r="L16" s="65"/>
    </row>
    <row r="17" spans="1:12" x14ac:dyDescent="0.25">
      <c r="A17" s="90">
        <v>5</v>
      </c>
      <c r="B17" s="312" t="s">
        <v>261</v>
      </c>
      <c r="C17" s="224" t="s">
        <v>116</v>
      </c>
      <c r="D17" s="283">
        <f t="shared" si="0"/>
        <v>1</v>
      </c>
      <c r="E17" s="215">
        <v>5</v>
      </c>
      <c r="F17" s="69">
        <f t="shared" si="1"/>
        <v>6.85</v>
      </c>
      <c r="G17" s="78"/>
      <c r="H17" s="78"/>
      <c r="I17" s="78"/>
      <c r="J17" s="78"/>
      <c r="K17" s="78"/>
      <c r="L17" s="65"/>
    </row>
    <row r="18" spans="1:12" x14ac:dyDescent="0.25">
      <c r="A18" s="90">
        <v>6</v>
      </c>
      <c r="B18" s="312" t="s">
        <v>261</v>
      </c>
      <c r="C18" s="224" t="s">
        <v>117</v>
      </c>
      <c r="D18" s="283">
        <f t="shared" si="0"/>
        <v>1</v>
      </c>
      <c r="E18" s="215">
        <v>5</v>
      </c>
      <c r="F18" s="69">
        <f t="shared" si="1"/>
        <v>6.85</v>
      </c>
      <c r="G18" s="78"/>
      <c r="H18" s="78"/>
      <c r="I18" s="78"/>
      <c r="J18" s="78"/>
      <c r="K18" s="78"/>
      <c r="L18" s="65"/>
    </row>
    <row r="19" spans="1:12" x14ac:dyDescent="0.25">
      <c r="A19" s="90">
        <v>7</v>
      </c>
      <c r="B19" s="312" t="s">
        <v>261</v>
      </c>
      <c r="C19" s="224" t="s">
        <v>118</v>
      </c>
      <c r="D19" s="283">
        <f t="shared" si="0"/>
        <v>11</v>
      </c>
      <c r="E19" s="215">
        <v>90</v>
      </c>
      <c r="F19" s="69">
        <f t="shared" si="1"/>
        <v>123.21</v>
      </c>
      <c r="G19" s="78"/>
      <c r="H19" s="78"/>
      <c r="I19" s="78"/>
      <c r="J19" s="78"/>
      <c r="K19" s="78"/>
      <c r="L19" s="65"/>
    </row>
    <row r="20" spans="1:12" x14ac:dyDescent="0.25">
      <c r="A20" s="90">
        <v>8</v>
      </c>
      <c r="B20" s="312" t="s">
        <v>261</v>
      </c>
      <c r="C20" s="224" t="s">
        <v>119</v>
      </c>
      <c r="D20" s="283">
        <f t="shared" si="0"/>
        <v>11</v>
      </c>
      <c r="E20" s="215">
        <v>90</v>
      </c>
      <c r="F20" s="69">
        <f t="shared" si="1"/>
        <v>123.21</v>
      </c>
      <c r="G20" s="78"/>
      <c r="H20" s="78"/>
      <c r="I20" s="78"/>
      <c r="J20" s="78"/>
      <c r="K20" s="78"/>
      <c r="L20" s="65"/>
    </row>
    <row r="21" spans="1:12" x14ac:dyDescent="0.25">
      <c r="A21" s="90">
        <v>9</v>
      </c>
      <c r="B21" s="312" t="s">
        <v>261</v>
      </c>
      <c r="C21" s="224" t="s">
        <v>120</v>
      </c>
      <c r="D21" s="283">
        <f t="shared" si="0"/>
        <v>11</v>
      </c>
      <c r="E21" s="215">
        <v>90</v>
      </c>
      <c r="F21" s="69">
        <f t="shared" si="1"/>
        <v>123.21</v>
      </c>
      <c r="G21" s="78"/>
      <c r="H21" s="78"/>
      <c r="I21" s="78"/>
      <c r="J21" s="78"/>
      <c r="K21" s="78"/>
      <c r="L21" s="65"/>
    </row>
    <row r="22" spans="1:12" x14ac:dyDescent="0.25">
      <c r="A22" s="90">
        <v>10</v>
      </c>
      <c r="B22" s="312" t="s">
        <v>261</v>
      </c>
      <c r="C22" s="224" t="s">
        <v>121</v>
      </c>
      <c r="D22" s="283">
        <f t="shared" si="0"/>
        <v>20</v>
      </c>
      <c r="E22" s="215">
        <v>160</v>
      </c>
      <c r="F22" s="69">
        <f t="shared" si="1"/>
        <v>219.05</v>
      </c>
      <c r="G22" s="78"/>
      <c r="H22" s="78"/>
      <c r="I22" s="78"/>
      <c r="J22" s="78"/>
      <c r="K22" s="78"/>
      <c r="L22" s="65"/>
    </row>
    <row r="23" spans="1:12" x14ac:dyDescent="0.25">
      <c r="A23" s="311"/>
      <c r="B23" s="106" t="s">
        <v>86</v>
      </c>
      <c r="C23" s="107"/>
      <c r="D23" s="178"/>
      <c r="E23" s="178"/>
      <c r="F23" s="119"/>
      <c r="G23" s="78"/>
      <c r="H23" s="78" t="s">
        <v>488</v>
      </c>
      <c r="I23" s="78"/>
      <c r="J23" s="78"/>
      <c r="K23" s="78"/>
      <c r="L23" s="65"/>
    </row>
    <row r="24" spans="1:12" x14ac:dyDescent="0.25">
      <c r="A24" s="90">
        <v>11</v>
      </c>
      <c r="B24" s="312" t="s">
        <v>261</v>
      </c>
      <c r="C24" s="224" t="s">
        <v>122</v>
      </c>
      <c r="D24" s="283">
        <f>ROUND(+E24/8,0)</f>
        <v>15</v>
      </c>
      <c r="E24" s="48">
        <v>120</v>
      </c>
      <c r="F24" s="69">
        <f>+ROUND((230/21)/8*E24,2)</f>
        <v>164.29</v>
      </c>
      <c r="G24" s="78"/>
      <c r="H24" s="78"/>
      <c r="I24" s="78"/>
      <c r="J24" s="78"/>
      <c r="K24" s="78"/>
      <c r="L24" s="65"/>
    </row>
    <row r="25" spans="1:12" x14ac:dyDescent="0.25">
      <c r="A25" s="90">
        <v>12</v>
      </c>
      <c r="B25" s="312" t="s">
        <v>261</v>
      </c>
      <c r="C25" s="224" t="s">
        <v>123</v>
      </c>
      <c r="D25" s="283">
        <f>ROUND(+E25/8,0)</f>
        <v>15</v>
      </c>
      <c r="E25" s="48">
        <v>120</v>
      </c>
      <c r="F25" s="69">
        <f>+ROUND((230/21)/8*E25,2)</f>
        <v>164.29</v>
      </c>
      <c r="G25" s="78"/>
      <c r="H25" s="78"/>
      <c r="I25" s="78"/>
      <c r="J25" s="78"/>
      <c r="K25" s="78"/>
      <c r="L25" s="65"/>
    </row>
    <row r="26" spans="1:12" x14ac:dyDescent="0.25">
      <c r="A26" s="90">
        <v>13</v>
      </c>
      <c r="B26" s="312" t="s">
        <v>261</v>
      </c>
      <c r="C26" s="224" t="s">
        <v>124</v>
      </c>
      <c r="D26" s="283">
        <f>ROUND(+E26/8,0)</f>
        <v>11</v>
      </c>
      <c r="E26" s="48">
        <v>90</v>
      </c>
      <c r="F26" s="69">
        <f>+ROUND((230/21)/8*E26,2)</f>
        <v>123.21</v>
      </c>
      <c r="G26" s="78"/>
      <c r="H26" s="78"/>
      <c r="I26" s="78"/>
      <c r="J26" s="78"/>
      <c r="K26" s="78"/>
      <c r="L26" s="65"/>
    </row>
    <row r="27" spans="1:12" x14ac:dyDescent="0.25">
      <c r="A27" s="90">
        <v>14</v>
      </c>
      <c r="B27" s="312" t="s">
        <v>261</v>
      </c>
      <c r="C27" s="224" t="s">
        <v>125</v>
      </c>
      <c r="D27" s="283">
        <f>ROUND(+E27/8,0)</f>
        <v>20</v>
      </c>
      <c r="E27" s="48">
        <v>160</v>
      </c>
      <c r="F27" s="69">
        <f>+ROUND((230/21)/8*E27,2)</f>
        <v>219.05</v>
      </c>
      <c r="G27" s="78"/>
      <c r="H27" s="78"/>
      <c r="I27" s="78"/>
      <c r="J27" s="78"/>
      <c r="K27" s="78"/>
      <c r="L27" s="65"/>
    </row>
    <row r="28" spans="1:12" x14ac:dyDescent="0.25">
      <c r="A28" s="173"/>
      <c r="B28" s="174" t="s">
        <v>114</v>
      </c>
      <c r="C28" s="107"/>
      <c r="D28" s="178"/>
      <c r="E28" s="178"/>
      <c r="F28" s="119"/>
      <c r="G28" s="78"/>
      <c r="H28" s="78"/>
      <c r="I28" s="78"/>
      <c r="J28" s="78"/>
      <c r="K28" s="78"/>
      <c r="L28" s="65"/>
    </row>
    <row r="29" spans="1:12" x14ac:dyDescent="0.25">
      <c r="A29" s="90">
        <v>15</v>
      </c>
      <c r="B29" s="312" t="s">
        <v>261</v>
      </c>
      <c r="C29" s="224" t="s">
        <v>126</v>
      </c>
      <c r="D29" s="283">
        <f>ROUND(+E29/8,0)</f>
        <v>11</v>
      </c>
      <c r="E29" s="48">
        <v>90</v>
      </c>
      <c r="F29" s="69">
        <f>+ROUND((230/21)/8*E29,2)</f>
        <v>123.21</v>
      </c>
      <c r="G29" s="78"/>
      <c r="H29" s="78"/>
      <c r="I29" s="78"/>
      <c r="J29" s="78"/>
      <c r="K29" s="78"/>
      <c r="L29" s="65"/>
    </row>
    <row r="30" spans="1:12" x14ac:dyDescent="0.25">
      <c r="A30" s="90">
        <v>16</v>
      </c>
      <c r="B30" s="312" t="s">
        <v>261</v>
      </c>
      <c r="C30" s="224" t="s">
        <v>127</v>
      </c>
      <c r="D30" s="283">
        <f>ROUND(+E30/8,0)</f>
        <v>11</v>
      </c>
      <c r="E30" s="48">
        <v>90</v>
      </c>
      <c r="F30" s="69">
        <f>+ROUND((230/21)/8*E30,2)</f>
        <v>123.21</v>
      </c>
      <c r="G30" s="78"/>
      <c r="H30" s="78"/>
      <c r="I30" s="78"/>
      <c r="J30" s="78"/>
      <c r="K30" s="78"/>
      <c r="L30" s="65"/>
    </row>
    <row r="31" spans="1:12" x14ac:dyDescent="0.25">
      <c r="A31" s="90">
        <v>17</v>
      </c>
      <c r="B31" s="312" t="s">
        <v>261</v>
      </c>
      <c r="C31" s="224" t="s">
        <v>128</v>
      </c>
      <c r="D31" s="283">
        <f>ROUND(+E31/8,0)</f>
        <v>8</v>
      </c>
      <c r="E31" s="48">
        <v>60</v>
      </c>
      <c r="F31" s="69">
        <f>+ROUND((230/21)/8*E31,2)</f>
        <v>82.14</v>
      </c>
      <c r="G31" s="78"/>
      <c r="H31" s="78"/>
      <c r="I31" s="78"/>
      <c r="J31" s="78"/>
      <c r="K31" s="78"/>
      <c r="L31" s="65"/>
    </row>
    <row r="32" spans="1:12" x14ac:dyDescent="0.25">
      <c r="A32" s="90">
        <v>18</v>
      </c>
      <c r="B32" s="312" t="s">
        <v>261</v>
      </c>
      <c r="C32" s="224" t="s">
        <v>129</v>
      </c>
      <c r="D32" s="283">
        <f>ROUND(+E32/8,0)</f>
        <v>8</v>
      </c>
      <c r="E32" s="48">
        <v>60</v>
      </c>
      <c r="F32" s="69">
        <f>+ROUND((230/21)/8*E32,2)</f>
        <v>82.14</v>
      </c>
      <c r="G32" s="78"/>
      <c r="H32" s="78"/>
      <c r="I32" s="78"/>
      <c r="J32" s="78"/>
      <c r="K32" s="78"/>
      <c r="L32" s="65"/>
    </row>
    <row r="33" spans="1:12" ht="15.75" thickBot="1" x14ac:dyDescent="0.3">
      <c r="A33" s="91">
        <v>19</v>
      </c>
      <c r="B33" s="313" t="s">
        <v>261</v>
      </c>
      <c r="C33" s="314" t="s">
        <v>130</v>
      </c>
      <c r="D33" s="296">
        <f>ROUND(+E33/8,0)</f>
        <v>8</v>
      </c>
      <c r="E33" s="53">
        <v>60</v>
      </c>
      <c r="F33" s="69">
        <f>+ROUND((230/21)/8*E33,2)</f>
        <v>82.14</v>
      </c>
      <c r="G33" s="78"/>
      <c r="H33" s="78"/>
      <c r="I33" s="78"/>
      <c r="J33" s="78"/>
      <c r="K33" s="78"/>
      <c r="L33" s="65"/>
    </row>
    <row r="34" spans="1:12" s="88" customFormat="1" ht="27.75" customHeight="1" thickBot="1" x14ac:dyDescent="0.3">
      <c r="A34" s="103"/>
      <c r="B34" s="104"/>
      <c r="C34" s="104" t="s">
        <v>170</v>
      </c>
      <c r="D34" s="203">
        <f>SUM(D11:D33)</f>
        <v>214</v>
      </c>
      <c r="E34" s="203">
        <f>SUM(E11:E33)</f>
        <v>1700</v>
      </c>
      <c r="F34" s="172">
        <f>SUM(F11:F33)</f>
        <v>2327.37</v>
      </c>
    </row>
    <row r="169" spans="8:8" x14ac:dyDescent="0.25">
      <c r="H169" s="480" t="s">
        <v>489</v>
      </c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4" type="noConversion"/>
  <pageMargins left="0.75" right="0.75" top="1" bottom="1" header="0.5" footer="0.5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workbookViewId="0">
      <selection activeCell="H31" sqref="H31"/>
    </sheetView>
  </sheetViews>
  <sheetFormatPr defaultRowHeight="15" x14ac:dyDescent="0.25"/>
  <cols>
    <col min="1" max="1" width="10.7109375" style="199" bestFit="1" customWidth="1"/>
    <col min="2" max="2" width="20.42578125" style="199" customWidth="1"/>
    <col min="3" max="3" width="63.85546875" style="199" customWidth="1"/>
    <col min="4" max="4" width="12.140625" style="199" customWidth="1"/>
    <col min="5" max="5" width="11.85546875" style="199" customWidth="1"/>
    <col min="6" max="6" width="17.85546875" style="199" customWidth="1"/>
    <col min="7" max="16384" width="9.140625" style="199"/>
  </cols>
  <sheetData>
    <row r="1" spans="1:12" x14ac:dyDescent="0.25">
      <c r="A1" s="772"/>
      <c r="B1" s="772"/>
      <c r="C1" s="772"/>
      <c r="D1" s="772"/>
      <c r="E1" s="772"/>
      <c r="F1" s="772"/>
    </row>
    <row r="3" spans="1:12" x14ac:dyDescent="0.25">
      <c r="A3" s="578" t="s">
        <v>152</v>
      </c>
      <c r="B3" s="578"/>
      <c r="C3" s="578"/>
      <c r="D3" s="578"/>
      <c r="E3" s="578"/>
      <c r="F3" s="578"/>
    </row>
    <row r="4" spans="1:12" x14ac:dyDescent="0.25">
      <c r="K4" s="9"/>
      <c r="L4" s="2"/>
    </row>
    <row r="5" spans="1:12" x14ac:dyDescent="0.25">
      <c r="A5" s="611" t="s">
        <v>366</v>
      </c>
      <c r="B5" s="611"/>
      <c r="C5" s="611"/>
      <c r="D5" s="611"/>
      <c r="E5" s="611"/>
      <c r="F5" s="611"/>
      <c r="K5" s="5"/>
      <c r="L5" s="5"/>
    </row>
    <row r="7" spans="1:12" x14ac:dyDescent="0.25">
      <c r="A7" s="773" t="s">
        <v>60</v>
      </c>
      <c r="B7" s="773"/>
      <c r="C7" s="773"/>
      <c r="D7" s="773"/>
      <c r="E7" s="773"/>
      <c r="F7" s="773"/>
    </row>
    <row r="8" spans="1:12" ht="15.75" thickBot="1" x14ac:dyDescent="0.3">
      <c r="A8" s="419"/>
      <c r="B8" s="420"/>
      <c r="C8" s="421"/>
      <c r="D8" s="421"/>
      <c r="E8" s="419"/>
      <c r="F8" s="26" t="s">
        <v>189</v>
      </c>
    </row>
    <row r="9" spans="1:12" x14ac:dyDescent="0.25">
      <c r="A9" s="774" t="s">
        <v>133</v>
      </c>
      <c r="B9" s="777" t="s">
        <v>134</v>
      </c>
      <c r="C9" s="777" t="s">
        <v>135</v>
      </c>
      <c r="D9" s="777" t="s">
        <v>136</v>
      </c>
      <c r="E9" s="777"/>
      <c r="F9" s="594" t="s">
        <v>471</v>
      </c>
    </row>
    <row r="10" spans="1:12" x14ac:dyDescent="0.25">
      <c r="A10" s="775"/>
      <c r="B10" s="778"/>
      <c r="C10" s="778"/>
      <c r="D10" s="778"/>
      <c r="E10" s="778"/>
      <c r="F10" s="780"/>
    </row>
    <row r="11" spans="1:12" ht="45.75" thickBot="1" x14ac:dyDescent="0.3">
      <c r="A11" s="776"/>
      <c r="B11" s="779"/>
      <c r="C11" s="779"/>
      <c r="D11" s="422" t="s">
        <v>44</v>
      </c>
      <c r="E11" s="422" t="s">
        <v>45</v>
      </c>
      <c r="F11" s="781"/>
    </row>
    <row r="12" spans="1:12" x14ac:dyDescent="0.25">
      <c r="A12" s="423"/>
      <c r="B12" s="424" t="s">
        <v>104</v>
      </c>
      <c r="C12" s="425" t="s">
        <v>472</v>
      </c>
      <c r="D12" s="426">
        <f>SUM(D13:D14)</f>
        <v>45</v>
      </c>
      <c r="E12" s="426">
        <f>SUM(E13:E14)</f>
        <v>360</v>
      </c>
      <c r="F12" s="427">
        <f>SUM(F13:F14)</f>
        <v>1816.1399999999999</v>
      </c>
    </row>
    <row r="13" spans="1:12" x14ac:dyDescent="0.25">
      <c r="A13" s="239">
        <v>1</v>
      </c>
      <c r="B13" s="428" t="s">
        <v>261</v>
      </c>
      <c r="C13" s="271" t="s">
        <v>167</v>
      </c>
      <c r="D13" s="15">
        <f>ROUND(+E13/8,0)</f>
        <v>30</v>
      </c>
      <c r="E13" s="242">
        <v>240</v>
      </c>
      <c r="F13" s="241">
        <f>+ROUND((847.53/21)*D13,2)</f>
        <v>1210.76</v>
      </c>
    </row>
    <row r="14" spans="1:12" x14ac:dyDescent="0.25">
      <c r="A14" s="239">
        <v>2</v>
      </c>
      <c r="B14" s="428" t="s">
        <v>261</v>
      </c>
      <c r="C14" s="271" t="s">
        <v>168</v>
      </c>
      <c r="D14" s="15">
        <f>ROUND(+E14/8,0)</f>
        <v>15</v>
      </c>
      <c r="E14" s="242">
        <v>120</v>
      </c>
      <c r="F14" s="241">
        <f>+ROUND((847.53/21)*D14,2)</f>
        <v>605.38</v>
      </c>
    </row>
    <row r="15" spans="1:12" x14ac:dyDescent="0.25">
      <c r="A15" s="429"/>
      <c r="B15" s="430" t="s">
        <v>107</v>
      </c>
      <c r="C15" s="431" t="s">
        <v>472</v>
      </c>
      <c r="D15" s="432">
        <f>SUM(D16:D23)</f>
        <v>62</v>
      </c>
      <c r="E15" s="432">
        <f>SUM(E16:E23)</f>
        <v>490</v>
      </c>
      <c r="F15" s="433">
        <f>SUM(F16:F23)</f>
        <v>2502.2200000000003</v>
      </c>
    </row>
    <row r="16" spans="1:12" x14ac:dyDescent="0.25">
      <c r="A16" s="258">
        <v>3</v>
      </c>
      <c r="B16" s="428" t="s">
        <v>261</v>
      </c>
      <c r="C16" s="271" t="s">
        <v>175</v>
      </c>
      <c r="D16" s="15">
        <f t="shared" ref="D16:D34" si="0">ROUND(+E16/8,0)</f>
        <v>3</v>
      </c>
      <c r="E16" s="302">
        <v>20</v>
      </c>
      <c r="F16" s="241">
        <f t="shared" ref="F16:F23" si="1">+ROUND((847.53/21)*D16,2)</f>
        <v>121.08</v>
      </c>
    </row>
    <row r="17" spans="1:6" x14ac:dyDescent="0.25">
      <c r="A17" s="258">
        <v>4</v>
      </c>
      <c r="B17" s="428" t="s">
        <v>261</v>
      </c>
      <c r="C17" s="271" t="s">
        <v>176</v>
      </c>
      <c r="D17" s="15">
        <f t="shared" si="0"/>
        <v>4</v>
      </c>
      <c r="E17" s="302">
        <v>30</v>
      </c>
      <c r="F17" s="241">
        <f t="shared" si="1"/>
        <v>161.43</v>
      </c>
    </row>
    <row r="18" spans="1:6" x14ac:dyDescent="0.25">
      <c r="A18" s="258">
        <v>5</v>
      </c>
      <c r="B18" s="428" t="s">
        <v>261</v>
      </c>
      <c r="C18" s="271" t="s">
        <v>116</v>
      </c>
      <c r="D18" s="15">
        <f t="shared" si="0"/>
        <v>1</v>
      </c>
      <c r="E18" s="302">
        <v>5</v>
      </c>
      <c r="F18" s="241">
        <f t="shared" si="1"/>
        <v>40.36</v>
      </c>
    </row>
    <row r="19" spans="1:6" x14ac:dyDescent="0.25">
      <c r="A19" s="258">
        <v>6</v>
      </c>
      <c r="B19" s="428" t="s">
        <v>261</v>
      </c>
      <c r="C19" s="271" t="s">
        <v>117</v>
      </c>
      <c r="D19" s="15">
        <f t="shared" si="0"/>
        <v>1</v>
      </c>
      <c r="E19" s="302">
        <v>5</v>
      </c>
      <c r="F19" s="241">
        <f t="shared" si="1"/>
        <v>40.36</v>
      </c>
    </row>
    <row r="20" spans="1:6" x14ac:dyDescent="0.25">
      <c r="A20" s="258">
        <v>7</v>
      </c>
      <c r="B20" s="428" t="s">
        <v>261</v>
      </c>
      <c r="C20" s="271" t="s">
        <v>118</v>
      </c>
      <c r="D20" s="15">
        <f t="shared" si="0"/>
        <v>11</v>
      </c>
      <c r="E20" s="302">
        <v>90</v>
      </c>
      <c r="F20" s="241">
        <f t="shared" si="1"/>
        <v>443.94</v>
      </c>
    </row>
    <row r="21" spans="1:6" x14ac:dyDescent="0.25">
      <c r="A21" s="258">
        <v>8</v>
      </c>
      <c r="B21" s="428" t="s">
        <v>261</v>
      </c>
      <c r="C21" s="271" t="s">
        <v>119</v>
      </c>
      <c r="D21" s="15">
        <f t="shared" si="0"/>
        <v>11</v>
      </c>
      <c r="E21" s="302">
        <v>90</v>
      </c>
      <c r="F21" s="241">
        <f t="shared" si="1"/>
        <v>443.94</v>
      </c>
    </row>
    <row r="22" spans="1:6" x14ac:dyDescent="0.25">
      <c r="A22" s="258">
        <v>9</v>
      </c>
      <c r="B22" s="428" t="s">
        <v>261</v>
      </c>
      <c r="C22" s="271" t="s">
        <v>120</v>
      </c>
      <c r="D22" s="15">
        <f t="shared" si="0"/>
        <v>11</v>
      </c>
      <c r="E22" s="302">
        <v>90</v>
      </c>
      <c r="F22" s="241">
        <f t="shared" si="1"/>
        <v>443.94</v>
      </c>
    </row>
    <row r="23" spans="1:6" x14ac:dyDescent="0.25">
      <c r="A23" s="258">
        <v>10</v>
      </c>
      <c r="B23" s="428" t="s">
        <v>261</v>
      </c>
      <c r="C23" s="271" t="s">
        <v>121</v>
      </c>
      <c r="D23" s="15">
        <f t="shared" si="0"/>
        <v>20</v>
      </c>
      <c r="E23" s="302">
        <v>160</v>
      </c>
      <c r="F23" s="241">
        <f t="shared" si="1"/>
        <v>807.17</v>
      </c>
    </row>
    <row r="24" spans="1:6" x14ac:dyDescent="0.25">
      <c r="A24" s="429"/>
      <c r="B24" s="430" t="s">
        <v>86</v>
      </c>
      <c r="C24" s="431" t="s">
        <v>472</v>
      </c>
      <c r="D24" s="432">
        <f>SUM(D25:D28)</f>
        <v>61</v>
      </c>
      <c r="E24" s="432">
        <f>SUM(E25:E28)</f>
        <v>490</v>
      </c>
      <c r="F24" s="433">
        <f>SUM(F25:F28)</f>
        <v>2461.87</v>
      </c>
    </row>
    <row r="25" spans="1:6" x14ac:dyDescent="0.25">
      <c r="A25" s="258">
        <v>11</v>
      </c>
      <c r="B25" s="428" t="s">
        <v>261</v>
      </c>
      <c r="C25" s="271" t="s">
        <v>122</v>
      </c>
      <c r="D25" s="15">
        <f t="shared" si="0"/>
        <v>15</v>
      </c>
      <c r="E25" s="242">
        <v>120</v>
      </c>
      <c r="F25" s="241">
        <f>+ROUND((847.53/21)*D25,2)</f>
        <v>605.38</v>
      </c>
    </row>
    <row r="26" spans="1:6" x14ac:dyDescent="0.25">
      <c r="A26" s="258">
        <v>12</v>
      </c>
      <c r="B26" s="428" t="s">
        <v>261</v>
      </c>
      <c r="C26" s="271" t="s">
        <v>123</v>
      </c>
      <c r="D26" s="15">
        <f t="shared" si="0"/>
        <v>15</v>
      </c>
      <c r="E26" s="242">
        <v>120</v>
      </c>
      <c r="F26" s="241">
        <f>+ROUND((847.53/21)*D26,2)</f>
        <v>605.38</v>
      </c>
    </row>
    <row r="27" spans="1:6" x14ac:dyDescent="0.25">
      <c r="A27" s="258">
        <v>13</v>
      </c>
      <c r="B27" s="428" t="s">
        <v>261</v>
      </c>
      <c r="C27" s="271" t="s">
        <v>124</v>
      </c>
      <c r="D27" s="15">
        <f t="shared" si="0"/>
        <v>11</v>
      </c>
      <c r="E27" s="242">
        <v>90</v>
      </c>
      <c r="F27" s="241">
        <f>+ROUND((847.53/21)*D27,2)</f>
        <v>443.94</v>
      </c>
    </row>
    <row r="28" spans="1:6" x14ac:dyDescent="0.25">
      <c r="A28" s="258">
        <v>14</v>
      </c>
      <c r="B28" s="428" t="s">
        <v>261</v>
      </c>
      <c r="C28" s="271" t="s">
        <v>125</v>
      </c>
      <c r="D28" s="15">
        <f t="shared" si="0"/>
        <v>20</v>
      </c>
      <c r="E28" s="242">
        <v>160</v>
      </c>
      <c r="F28" s="241">
        <f>+ROUND((847.53/21)*D28,2)</f>
        <v>807.17</v>
      </c>
    </row>
    <row r="29" spans="1:6" x14ac:dyDescent="0.25">
      <c r="A29" s="434"/>
      <c r="B29" s="435" t="s">
        <v>114</v>
      </c>
      <c r="C29" s="431" t="s">
        <v>472</v>
      </c>
      <c r="D29" s="432">
        <f>SUM(D30:D34)</f>
        <v>46</v>
      </c>
      <c r="E29" s="432">
        <f>SUM(E30:E34)</f>
        <v>360</v>
      </c>
      <c r="F29" s="433">
        <f>SUM(F30:F34)</f>
        <v>1856.4899999999998</v>
      </c>
    </row>
    <row r="30" spans="1:6" x14ac:dyDescent="0.25">
      <c r="A30" s="300">
        <v>15</v>
      </c>
      <c r="B30" s="428" t="s">
        <v>261</v>
      </c>
      <c r="C30" s="271" t="s">
        <v>126</v>
      </c>
      <c r="D30" s="15">
        <f t="shared" si="0"/>
        <v>11</v>
      </c>
      <c r="E30" s="351">
        <v>90</v>
      </c>
      <c r="F30" s="241">
        <f>+ROUND((847.53/21)*D30,2)</f>
        <v>443.94</v>
      </c>
    </row>
    <row r="31" spans="1:6" x14ac:dyDescent="0.25">
      <c r="A31" s="300">
        <v>16</v>
      </c>
      <c r="B31" s="428" t="s">
        <v>261</v>
      </c>
      <c r="C31" s="271" t="s">
        <v>127</v>
      </c>
      <c r="D31" s="15">
        <f t="shared" si="0"/>
        <v>11</v>
      </c>
      <c r="E31" s="351">
        <v>90</v>
      </c>
      <c r="F31" s="241">
        <f>+ROUND((847.53/21)*D31,2)</f>
        <v>443.94</v>
      </c>
    </row>
    <row r="32" spans="1:6" x14ac:dyDescent="0.25">
      <c r="A32" s="300">
        <v>17</v>
      </c>
      <c r="B32" s="428" t="s">
        <v>261</v>
      </c>
      <c r="C32" s="271" t="s">
        <v>128</v>
      </c>
      <c r="D32" s="15">
        <f t="shared" si="0"/>
        <v>8</v>
      </c>
      <c r="E32" s="351">
        <v>60</v>
      </c>
      <c r="F32" s="241">
        <f>+ROUND((847.53/21)*D32,2)</f>
        <v>322.87</v>
      </c>
    </row>
    <row r="33" spans="1:6" x14ac:dyDescent="0.25">
      <c r="A33" s="300">
        <v>18</v>
      </c>
      <c r="B33" s="428" t="s">
        <v>261</v>
      </c>
      <c r="C33" s="271" t="s">
        <v>129</v>
      </c>
      <c r="D33" s="15">
        <f t="shared" si="0"/>
        <v>8</v>
      </c>
      <c r="E33" s="351">
        <v>60</v>
      </c>
      <c r="F33" s="241">
        <f>+ROUND((847.53/21)*D33,2)</f>
        <v>322.87</v>
      </c>
    </row>
    <row r="34" spans="1:6" ht="15.75" thickBot="1" x14ac:dyDescent="0.3">
      <c r="A34" s="436">
        <v>19</v>
      </c>
      <c r="B34" s="437" t="s">
        <v>261</v>
      </c>
      <c r="C34" s="438" t="s">
        <v>130</v>
      </c>
      <c r="D34" s="439">
        <f t="shared" si="0"/>
        <v>8</v>
      </c>
      <c r="E34" s="440">
        <v>60</v>
      </c>
      <c r="F34" s="441">
        <f>+ROUND((847.53/21)*D34,2)</f>
        <v>322.87</v>
      </c>
    </row>
    <row r="35" spans="1:6" ht="15.75" thickBot="1" x14ac:dyDescent="0.3">
      <c r="A35" s="442"/>
      <c r="B35" s="443"/>
      <c r="C35" s="443" t="s">
        <v>170</v>
      </c>
      <c r="D35" s="444">
        <f>+D12+D15+D24+D29</f>
        <v>214</v>
      </c>
      <c r="E35" s="444">
        <f>+E12+E15+E24+E29</f>
        <v>1700</v>
      </c>
      <c r="F35" s="445">
        <f>+F12+F15+F24+F29</f>
        <v>8636.7200000000012</v>
      </c>
    </row>
  </sheetData>
  <mergeCells count="9">
    <mergeCell ref="A1:F1"/>
    <mergeCell ref="A3:F3"/>
    <mergeCell ref="A5:F5"/>
    <mergeCell ref="A7:F7"/>
    <mergeCell ref="A9:A11"/>
    <mergeCell ref="B9:B11"/>
    <mergeCell ref="C9:C11"/>
    <mergeCell ref="D9:E10"/>
    <mergeCell ref="F9:F1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36"/>
  <sheetViews>
    <sheetView topLeftCell="A4" workbookViewId="0">
      <selection activeCell="C16" sqref="C16"/>
    </sheetView>
  </sheetViews>
  <sheetFormatPr defaultRowHeight="15" x14ac:dyDescent="0.25"/>
  <cols>
    <col min="1" max="1" width="11.140625" style="18" bestFit="1" customWidth="1"/>
    <col min="2" max="2" width="16.5703125" style="18" customWidth="1"/>
    <col min="3" max="3" width="57.85546875" style="18" customWidth="1"/>
    <col min="4" max="5" width="12.5703125" style="18" customWidth="1"/>
    <col min="6" max="6" width="18.42578125" style="18" customWidth="1"/>
    <col min="7" max="16384" width="9.140625" style="18"/>
  </cols>
  <sheetData>
    <row r="1" spans="1:7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7" s="58" customFormat="1" x14ac:dyDescent="0.25">
      <c r="A4" s="579" t="s">
        <v>316</v>
      </c>
      <c r="B4" s="579"/>
      <c r="C4" s="579"/>
      <c r="D4" s="579"/>
      <c r="E4" s="579"/>
      <c r="F4" s="579"/>
    </row>
    <row r="6" spans="1:7" s="56" customFormat="1" ht="15" customHeight="1" x14ac:dyDescent="0.25">
      <c r="A6" s="580" t="s">
        <v>234</v>
      </c>
      <c r="B6" s="580"/>
      <c r="C6" s="580"/>
      <c r="D6" s="580"/>
      <c r="E6" s="580"/>
      <c r="F6" s="580"/>
    </row>
    <row r="7" spans="1:7" s="56" customFormat="1" ht="15.75" thickBot="1" x14ac:dyDescent="0.3"/>
    <row r="8" spans="1:7" s="88" customFormat="1" ht="15" customHeigh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5" t="s">
        <v>303</v>
      </c>
      <c r="G8" s="89"/>
    </row>
    <row r="9" spans="1:7" s="88" customFormat="1" x14ac:dyDescent="0.25">
      <c r="A9" s="601"/>
      <c r="B9" s="603"/>
      <c r="C9" s="603"/>
      <c r="D9" s="603"/>
      <c r="E9" s="603"/>
      <c r="F9" s="606"/>
      <c r="G9" s="89"/>
    </row>
    <row r="10" spans="1:7" s="88" customFormat="1" ht="105.75" customHeight="1" thickBot="1" x14ac:dyDescent="0.3">
      <c r="A10" s="601"/>
      <c r="B10" s="603"/>
      <c r="C10" s="604"/>
      <c r="D10" s="197" t="s">
        <v>44</v>
      </c>
      <c r="E10" s="197" t="s">
        <v>45</v>
      </c>
      <c r="F10" s="607"/>
      <c r="G10" s="89"/>
    </row>
    <row r="11" spans="1:7" s="56" customFormat="1" x14ac:dyDescent="0.25">
      <c r="A11" s="316"/>
      <c r="B11" s="315" t="s">
        <v>104</v>
      </c>
      <c r="C11" s="317"/>
      <c r="D11" s="318"/>
      <c r="E11" s="318"/>
      <c r="F11" s="319"/>
    </row>
    <row r="12" spans="1:7" s="56" customFormat="1" x14ac:dyDescent="0.25">
      <c r="A12" s="239">
        <v>1</v>
      </c>
      <c r="B12" s="240" t="s">
        <v>261</v>
      </c>
      <c r="C12" s="240" t="s">
        <v>105</v>
      </c>
      <c r="D12" s="283">
        <f>ROUND(+E12/8,0)</f>
        <v>5</v>
      </c>
      <c r="E12" s="233">
        <v>36</v>
      </c>
      <c r="F12" s="241">
        <f>+ROUND((230/21)/8*E12,2)</f>
        <v>49.29</v>
      </c>
    </row>
    <row r="13" spans="1:7" s="56" customFormat="1" x14ac:dyDescent="0.25">
      <c r="A13" s="239">
        <v>2</v>
      </c>
      <c r="B13" s="240" t="s">
        <v>261</v>
      </c>
      <c r="C13" s="240" t="s">
        <v>108</v>
      </c>
      <c r="D13" s="283">
        <f>ROUND(+E13/8,0)</f>
        <v>7</v>
      </c>
      <c r="E13" s="233">
        <v>56</v>
      </c>
      <c r="F13" s="241">
        <f>+ROUND((230/21)/8*E13,2)</f>
        <v>76.67</v>
      </c>
    </row>
    <row r="14" spans="1:7" s="56" customFormat="1" x14ac:dyDescent="0.25">
      <c r="A14" s="105"/>
      <c r="B14" s="106" t="s">
        <v>107</v>
      </c>
      <c r="C14" s="107"/>
      <c r="D14" s="108"/>
      <c r="E14" s="108"/>
      <c r="F14" s="109"/>
    </row>
    <row r="15" spans="1:7" s="56" customFormat="1" x14ac:dyDescent="0.25">
      <c r="A15" s="239">
        <v>3</v>
      </c>
      <c r="B15" s="240" t="s">
        <v>261</v>
      </c>
      <c r="C15" s="240" t="s">
        <v>106</v>
      </c>
      <c r="D15" s="283">
        <f>ROUND(+E15/8,0)</f>
        <v>5</v>
      </c>
      <c r="E15" s="233">
        <v>40</v>
      </c>
      <c r="F15" s="241">
        <f>+ROUND((230/21)/8*E15,2)</f>
        <v>54.76</v>
      </c>
    </row>
    <row r="16" spans="1:7" s="56" customFormat="1" ht="30" x14ac:dyDescent="0.25">
      <c r="A16" s="239">
        <v>4</v>
      </c>
      <c r="B16" s="240" t="s">
        <v>261</v>
      </c>
      <c r="C16" s="240" t="s">
        <v>109</v>
      </c>
      <c r="D16" s="283">
        <f>ROUND(+E16/8,0)</f>
        <v>6</v>
      </c>
      <c r="E16" s="233">
        <v>48</v>
      </c>
      <c r="F16" s="241">
        <f>+ROUND((230/21)/8*E16,2)</f>
        <v>65.709999999999994</v>
      </c>
    </row>
    <row r="17" spans="1:6" s="56" customFormat="1" x14ac:dyDescent="0.25">
      <c r="A17" s="105"/>
      <c r="B17" s="106" t="s">
        <v>266</v>
      </c>
      <c r="C17" s="107"/>
      <c r="D17" s="108"/>
      <c r="E17" s="108"/>
      <c r="F17" s="109"/>
    </row>
    <row r="18" spans="1:6" s="56" customFormat="1" ht="60" x14ac:dyDescent="0.25">
      <c r="A18" s="239">
        <v>5</v>
      </c>
      <c r="B18" s="240" t="s">
        <v>261</v>
      </c>
      <c r="C18" s="240" t="s">
        <v>407</v>
      </c>
      <c r="D18" s="283">
        <f>ROUND(+E18/8,0)</f>
        <v>15</v>
      </c>
      <c r="E18" s="233">
        <v>120</v>
      </c>
      <c r="F18" s="241">
        <f>+ROUND((230/21)/8*E18,2)</f>
        <v>164.29</v>
      </c>
    </row>
    <row r="19" spans="1:6" s="56" customFormat="1" x14ac:dyDescent="0.25">
      <c r="A19" s="320"/>
      <c r="B19" s="106" t="s">
        <v>100</v>
      </c>
      <c r="C19" s="107"/>
      <c r="D19" s="108"/>
      <c r="E19" s="108"/>
      <c r="F19" s="109"/>
    </row>
    <row r="20" spans="1:6" s="56" customFormat="1" ht="60.75" thickBot="1" x14ac:dyDescent="0.3">
      <c r="A20" s="239">
        <v>6</v>
      </c>
      <c r="B20" s="240" t="s">
        <v>261</v>
      </c>
      <c r="C20" s="240" t="s">
        <v>408</v>
      </c>
      <c r="D20" s="283">
        <f>ROUND(+E20/8,0)</f>
        <v>15</v>
      </c>
      <c r="E20" s="233">
        <v>120</v>
      </c>
      <c r="F20" s="241">
        <f>+ROUND((230/21)/8*E20,2)</f>
        <v>164.29</v>
      </c>
    </row>
    <row r="21" spans="1:6" s="88" customFormat="1" ht="27.75" customHeight="1" thickBot="1" x14ac:dyDescent="0.3">
      <c r="A21" s="103"/>
      <c r="B21" s="104"/>
      <c r="C21" s="104" t="s">
        <v>170</v>
      </c>
      <c r="D21" s="203">
        <f>SUM(D11:D20)</f>
        <v>53</v>
      </c>
      <c r="E21" s="203">
        <f>SUM(E11:E20)</f>
        <v>420</v>
      </c>
      <c r="F21" s="172">
        <f>SUM(F11:F20)</f>
        <v>575.01</v>
      </c>
    </row>
    <row r="22" spans="1:6" x14ac:dyDescent="0.25">
      <c r="D22" s="21"/>
      <c r="E22" s="21"/>
    </row>
    <row r="24" spans="1:6" x14ac:dyDescent="0.25">
      <c r="D24" s="21"/>
      <c r="E24" s="21"/>
    </row>
    <row r="25" spans="1:6" x14ac:dyDescent="0.25">
      <c r="D25" s="21"/>
      <c r="E25" s="21"/>
    </row>
    <row r="26" spans="1:6" x14ac:dyDescent="0.25">
      <c r="D26" s="21"/>
      <c r="E26" s="21"/>
    </row>
    <row r="27" spans="1:6" x14ac:dyDescent="0.25">
      <c r="D27" s="21"/>
      <c r="E27" s="21"/>
    </row>
    <row r="28" spans="1:6" x14ac:dyDescent="0.25">
      <c r="D28" s="21"/>
      <c r="E28" s="21"/>
    </row>
    <row r="29" spans="1:6" x14ac:dyDescent="0.25">
      <c r="D29" s="21"/>
      <c r="E29" s="21"/>
    </row>
    <row r="30" spans="1:6" x14ac:dyDescent="0.25">
      <c r="D30" s="21"/>
      <c r="E30" s="21"/>
    </row>
    <row r="31" spans="1:6" x14ac:dyDescent="0.25">
      <c r="D31" s="21"/>
      <c r="E31" s="21"/>
    </row>
    <row r="32" spans="1:6" x14ac:dyDescent="0.25">
      <c r="D32" s="21"/>
      <c r="E32" s="21"/>
    </row>
    <row r="33" spans="4:5" x14ac:dyDescent="0.25">
      <c r="D33" s="21"/>
      <c r="E33" s="21"/>
    </row>
    <row r="34" spans="4:5" x14ac:dyDescent="0.25">
      <c r="D34" s="21"/>
      <c r="E34" s="21"/>
    </row>
    <row r="35" spans="4:5" x14ac:dyDescent="0.25">
      <c r="D35" s="21"/>
      <c r="E35" s="21"/>
    </row>
    <row r="36" spans="4:5" x14ac:dyDescent="0.25">
      <c r="D36" s="21"/>
      <c r="E36" s="21"/>
    </row>
  </sheetData>
  <mergeCells count="9">
    <mergeCell ref="A6:F6"/>
    <mergeCell ref="A1:F1"/>
    <mergeCell ref="B8:B10"/>
    <mergeCell ref="A8:A10"/>
    <mergeCell ref="D8:E9"/>
    <mergeCell ref="C8:C10"/>
    <mergeCell ref="F8:F10"/>
    <mergeCell ref="A3:F3"/>
    <mergeCell ref="A4:F4"/>
  </mergeCells>
  <phoneticPr fontId="4" type="noConversion"/>
  <pageMargins left="0.83" right="0.39" top="0.75" bottom="0.75" header="0.3" footer="0.3"/>
  <pageSetup paperSize="9" scale="7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"/>
  <sheetViews>
    <sheetView zoomScale="86" zoomScaleNormal="86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8"/>
  <sheetViews>
    <sheetView zoomScaleNormal="100" workbookViewId="0">
      <selection activeCell="F2" sqref="F2"/>
    </sheetView>
  </sheetViews>
  <sheetFormatPr defaultRowHeight="15" x14ac:dyDescent="0.25"/>
  <cols>
    <col min="1" max="1" width="6.140625" style="61" customWidth="1"/>
    <col min="2" max="2" width="16.28515625" style="61" customWidth="1"/>
    <col min="3" max="3" width="57.5703125" style="61" customWidth="1"/>
    <col min="4" max="4" width="15.28515625" style="61" customWidth="1"/>
    <col min="5" max="5" width="16.7109375" style="61" customWidth="1"/>
    <col min="6" max="6" width="19.140625" style="61" customWidth="1"/>
    <col min="7" max="7" width="9.28515625" style="61" customWidth="1"/>
    <col min="8" max="16384" width="9.140625" style="61"/>
  </cols>
  <sheetData>
    <row r="1" spans="1:7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7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7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7" s="58" customFormat="1" x14ac:dyDescent="0.25">
      <c r="A4" s="579" t="s">
        <v>316</v>
      </c>
      <c r="B4" s="579"/>
      <c r="C4" s="579"/>
      <c r="D4" s="579"/>
      <c r="E4" s="579"/>
      <c r="F4" s="579"/>
    </row>
    <row r="6" spans="1:7" s="56" customFormat="1" ht="15" customHeight="1" x14ac:dyDescent="0.25">
      <c r="A6" s="580" t="s">
        <v>270</v>
      </c>
      <c r="B6" s="580"/>
      <c r="C6" s="580"/>
      <c r="D6" s="580"/>
      <c r="E6" s="580"/>
      <c r="F6" s="580"/>
    </row>
    <row r="7" spans="1:7" s="56" customFormat="1" ht="15.75" thickBot="1" x14ac:dyDescent="0.3">
      <c r="D7" s="62"/>
      <c r="E7" s="62"/>
    </row>
    <row r="8" spans="1:7" s="56" customFormat="1" ht="15" customHeight="1" x14ac:dyDescent="0.25">
      <c r="A8" s="596" t="s">
        <v>133</v>
      </c>
      <c r="B8" s="598" t="s">
        <v>134</v>
      </c>
      <c r="C8" s="598" t="s">
        <v>135</v>
      </c>
      <c r="D8" s="598" t="s">
        <v>136</v>
      </c>
      <c r="E8" s="598"/>
      <c r="F8" s="594" t="s">
        <v>303</v>
      </c>
      <c r="G8" s="58"/>
    </row>
    <row r="9" spans="1:7" s="56" customFormat="1" x14ac:dyDescent="0.25">
      <c r="A9" s="597"/>
      <c r="B9" s="599"/>
      <c r="C9" s="599"/>
      <c r="D9" s="599"/>
      <c r="E9" s="599"/>
      <c r="F9" s="595"/>
      <c r="G9" s="58"/>
    </row>
    <row r="10" spans="1:7" s="56" customFormat="1" ht="100.5" customHeight="1" x14ac:dyDescent="0.25">
      <c r="A10" s="597"/>
      <c r="B10" s="599"/>
      <c r="C10" s="599"/>
      <c r="D10" s="64" t="s">
        <v>44</v>
      </c>
      <c r="E10" s="64" t="s">
        <v>45</v>
      </c>
      <c r="F10" s="595"/>
      <c r="G10" s="58"/>
    </row>
    <row r="11" spans="1:7" s="56" customFormat="1" x14ac:dyDescent="0.25">
      <c r="A11" s="116"/>
      <c r="B11" s="107" t="s">
        <v>46</v>
      </c>
      <c r="C11" s="107"/>
      <c r="D11" s="117"/>
      <c r="E11" s="118"/>
      <c r="F11" s="119"/>
      <c r="G11" s="58"/>
    </row>
    <row r="12" spans="1:7" s="56" customFormat="1" ht="28.5" customHeight="1" x14ac:dyDescent="0.25">
      <c r="A12" s="188">
        <v>1</v>
      </c>
      <c r="B12" s="60" t="s">
        <v>261</v>
      </c>
      <c r="C12" s="46" t="s">
        <v>22</v>
      </c>
      <c r="D12" s="47">
        <f>ROUND(+E12/8,0)</f>
        <v>4</v>
      </c>
      <c r="E12" s="48">
        <v>32</v>
      </c>
      <c r="F12" s="49">
        <f>+ROUND((230/21)/8*E12,2)</f>
        <v>43.81</v>
      </c>
    </row>
    <row r="13" spans="1:7" s="56" customFormat="1" ht="28.5" customHeight="1" x14ac:dyDescent="0.25">
      <c r="A13" s="188">
        <v>2</v>
      </c>
      <c r="B13" s="60" t="s">
        <v>261</v>
      </c>
      <c r="C13" s="46" t="s">
        <v>101</v>
      </c>
      <c r="D13" s="47">
        <f>ROUND(+E13/8,0)</f>
        <v>14</v>
      </c>
      <c r="E13" s="48">
        <v>112</v>
      </c>
      <c r="F13" s="49">
        <f>+ROUND((230/21)/8*E13,2)</f>
        <v>153.33000000000001</v>
      </c>
    </row>
    <row r="14" spans="1:7" s="56" customFormat="1" ht="28.5" customHeight="1" x14ac:dyDescent="0.25">
      <c r="A14" s="188">
        <v>3</v>
      </c>
      <c r="B14" s="60" t="s">
        <v>261</v>
      </c>
      <c r="C14" s="46" t="s">
        <v>23</v>
      </c>
      <c r="D14" s="47">
        <f>ROUND(+E14/8,0)</f>
        <v>12</v>
      </c>
      <c r="E14" s="48">
        <v>96</v>
      </c>
      <c r="F14" s="49">
        <f>+ROUND((230/21)/8*E14,2)</f>
        <v>131.43</v>
      </c>
    </row>
    <row r="15" spans="1:7" s="56" customFormat="1" x14ac:dyDescent="0.25">
      <c r="A15" s="116"/>
      <c r="B15" s="107" t="s">
        <v>14</v>
      </c>
      <c r="C15" s="107"/>
      <c r="D15" s="117"/>
      <c r="E15" s="118"/>
      <c r="F15" s="119"/>
    </row>
    <row r="16" spans="1:7" s="56" customFormat="1" ht="28.5" customHeight="1" x14ac:dyDescent="0.25">
      <c r="A16" s="188">
        <v>4</v>
      </c>
      <c r="B16" s="60" t="s">
        <v>261</v>
      </c>
      <c r="C16" s="46" t="s">
        <v>201</v>
      </c>
      <c r="D16" s="47">
        <f>ROUND(+E16/8,0)</f>
        <v>12</v>
      </c>
      <c r="E16" s="48">
        <v>96</v>
      </c>
      <c r="F16" s="49">
        <f>+ROUND((230/21)/8*E16,2)</f>
        <v>131.43</v>
      </c>
    </row>
    <row r="17" spans="1:7" s="56" customFormat="1" ht="28.5" customHeight="1" x14ac:dyDescent="0.25">
      <c r="A17" s="188">
        <v>5</v>
      </c>
      <c r="B17" s="60" t="s">
        <v>261</v>
      </c>
      <c r="C17" s="46" t="s">
        <v>103</v>
      </c>
      <c r="D17" s="47">
        <f>ROUND(+E17/8,0)</f>
        <v>6</v>
      </c>
      <c r="E17" s="48">
        <v>48</v>
      </c>
      <c r="F17" s="49">
        <f>+ROUND((230/21)/8*E17,2)</f>
        <v>65.709999999999994</v>
      </c>
    </row>
    <row r="18" spans="1:7" s="56" customFormat="1" x14ac:dyDescent="0.25">
      <c r="A18" s="120"/>
      <c r="B18" s="107" t="s">
        <v>86</v>
      </c>
      <c r="C18" s="107"/>
      <c r="D18" s="117"/>
      <c r="E18" s="118"/>
      <c r="F18" s="119"/>
    </row>
    <row r="19" spans="1:7" s="56" customFormat="1" ht="28.5" customHeight="1" x14ac:dyDescent="0.25">
      <c r="A19" s="188">
        <v>6</v>
      </c>
      <c r="B19" s="60" t="s">
        <v>261</v>
      </c>
      <c r="C19" s="46" t="s">
        <v>202</v>
      </c>
      <c r="D19" s="47">
        <f>ROUND(+E19/8,0)</f>
        <v>12</v>
      </c>
      <c r="E19" s="48">
        <v>96</v>
      </c>
      <c r="F19" s="49">
        <f>+ROUND((230/21)/8*E19,2)</f>
        <v>131.43</v>
      </c>
    </row>
    <row r="20" spans="1:7" s="56" customFormat="1" ht="28.5" customHeight="1" x14ac:dyDescent="0.25">
      <c r="A20" s="188">
        <v>7</v>
      </c>
      <c r="B20" s="60" t="s">
        <v>261</v>
      </c>
      <c r="C20" s="46" t="s">
        <v>203</v>
      </c>
      <c r="D20" s="47">
        <f>ROUND(+E20/8,0)</f>
        <v>6</v>
      </c>
      <c r="E20" s="48">
        <v>48</v>
      </c>
      <c r="F20" s="49">
        <f>+ROUND((230/21)/8*E20,2)</f>
        <v>65.709999999999994</v>
      </c>
    </row>
    <row r="21" spans="1:7" s="56" customFormat="1" x14ac:dyDescent="0.25">
      <c r="A21" s="116"/>
      <c r="B21" s="107" t="s">
        <v>114</v>
      </c>
      <c r="C21" s="107"/>
      <c r="D21" s="117"/>
      <c r="E21" s="118"/>
      <c r="F21" s="119"/>
    </row>
    <row r="22" spans="1:7" s="56" customFormat="1" ht="28.5" customHeight="1" x14ac:dyDescent="0.25">
      <c r="A22" s="188">
        <v>8</v>
      </c>
      <c r="B22" s="60" t="s">
        <v>261</v>
      </c>
      <c r="C22" s="46" t="s">
        <v>102</v>
      </c>
      <c r="D22" s="47">
        <f>ROUND(+E22/8,0)</f>
        <v>10</v>
      </c>
      <c r="E22" s="48">
        <v>80</v>
      </c>
      <c r="F22" s="49">
        <f>+ROUND((230/21)/8*E22,2)</f>
        <v>109.52</v>
      </c>
    </row>
    <row r="23" spans="1:7" s="56" customFormat="1" ht="28.5" customHeight="1" x14ac:dyDescent="0.25">
      <c r="A23" s="188">
        <v>9</v>
      </c>
      <c r="B23" s="60" t="s">
        <v>261</v>
      </c>
      <c r="C23" s="46" t="s">
        <v>150</v>
      </c>
      <c r="D23" s="47">
        <f>ROUND(+E23/8,0)</f>
        <v>5</v>
      </c>
      <c r="E23" s="48">
        <v>40</v>
      </c>
      <c r="F23" s="49">
        <f>+ROUND((230/21)/8*E23,2)</f>
        <v>54.76</v>
      </c>
    </row>
    <row r="24" spans="1:7" s="56" customFormat="1" x14ac:dyDescent="0.25">
      <c r="A24" s="116"/>
      <c r="B24" s="107" t="s">
        <v>204</v>
      </c>
      <c r="C24" s="107"/>
      <c r="D24" s="117"/>
      <c r="E24" s="118"/>
      <c r="F24" s="119"/>
    </row>
    <row r="25" spans="1:7" s="56" customFormat="1" ht="28.5" customHeight="1" x14ac:dyDescent="0.25">
      <c r="A25" s="188">
        <v>10</v>
      </c>
      <c r="B25" s="60" t="s">
        <v>261</v>
      </c>
      <c r="C25" s="46" t="s">
        <v>24</v>
      </c>
      <c r="D25" s="47">
        <f>ROUND(+E25/8,0)</f>
        <v>3</v>
      </c>
      <c r="E25" s="48">
        <v>24</v>
      </c>
      <c r="F25" s="49">
        <f>+ROUND((230/21)/8*E25,2)</f>
        <v>32.86</v>
      </c>
    </row>
    <row r="26" spans="1:7" s="56" customFormat="1" ht="28.5" customHeight="1" x14ac:dyDescent="0.25">
      <c r="A26" s="188">
        <v>11</v>
      </c>
      <c r="B26" s="60" t="s">
        <v>261</v>
      </c>
      <c r="C26" s="46" t="s">
        <v>25</v>
      </c>
      <c r="D26" s="47">
        <f>ROUND(+E26/8,0)</f>
        <v>3</v>
      </c>
      <c r="E26" s="48">
        <v>24</v>
      </c>
      <c r="F26" s="49">
        <f>+ROUND((230/21)/8*E26,2)</f>
        <v>32.86</v>
      </c>
    </row>
    <row r="27" spans="1:7" s="56" customFormat="1" ht="28.5" customHeight="1" thickBot="1" x14ac:dyDescent="0.3">
      <c r="A27" s="188">
        <v>12</v>
      </c>
      <c r="B27" s="60" t="s">
        <v>261</v>
      </c>
      <c r="C27" s="46" t="s">
        <v>26</v>
      </c>
      <c r="D27" s="47">
        <f>ROUND(+E27/8,0)</f>
        <v>3</v>
      </c>
      <c r="E27" s="48">
        <v>24</v>
      </c>
      <c r="F27" s="49">
        <f>+ROUND((230/21)/8*E27,2)</f>
        <v>32.86</v>
      </c>
    </row>
    <row r="28" spans="1:7" s="56" customFormat="1" ht="37.5" customHeight="1" thickBot="1" x14ac:dyDescent="0.3">
      <c r="A28" s="113"/>
      <c r="B28" s="114"/>
      <c r="C28" s="99" t="s">
        <v>170</v>
      </c>
      <c r="D28" s="100">
        <f>SUM(D11:D27)</f>
        <v>90</v>
      </c>
      <c r="E28" s="100">
        <f>SUM(E11:E27)</f>
        <v>720</v>
      </c>
      <c r="F28" s="115">
        <f>SUM(F11:F27)</f>
        <v>985.71000000000015</v>
      </c>
      <c r="G28" s="58"/>
    </row>
  </sheetData>
  <mergeCells count="9">
    <mergeCell ref="A1:F1"/>
    <mergeCell ref="A3:F3"/>
    <mergeCell ref="A4:F4"/>
    <mergeCell ref="A6:F6"/>
    <mergeCell ref="B8:B10"/>
    <mergeCell ref="A8:A10"/>
    <mergeCell ref="D8:E9"/>
    <mergeCell ref="C8:C10"/>
    <mergeCell ref="F8:F10"/>
  </mergeCells>
  <phoneticPr fontId="4" type="noConversion"/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5"/>
  <sheetViews>
    <sheetView topLeftCell="A7" zoomScaleNormal="100" workbookViewId="0">
      <selection activeCell="N18" sqref="N18"/>
    </sheetView>
  </sheetViews>
  <sheetFormatPr defaultRowHeight="15" x14ac:dyDescent="0.25"/>
  <cols>
    <col min="1" max="1" width="11" style="56" bestFit="1" customWidth="1"/>
    <col min="2" max="2" width="18.140625" style="56" customWidth="1"/>
    <col min="3" max="3" width="74.5703125" style="56" customWidth="1"/>
    <col min="4" max="4" width="12.5703125" style="56" customWidth="1"/>
    <col min="5" max="5" width="12.140625" style="56" customWidth="1"/>
    <col min="6" max="6" width="21.7109375" style="56" customWidth="1"/>
    <col min="7" max="16384" width="9.140625" style="56"/>
  </cols>
  <sheetData>
    <row r="1" spans="1:12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2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12" s="58" customFormat="1" x14ac:dyDescent="0.25">
      <c r="A4" s="579" t="s">
        <v>316</v>
      </c>
      <c r="B4" s="579"/>
      <c r="C4" s="579"/>
      <c r="D4" s="579"/>
      <c r="E4" s="579"/>
      <c r="F4" s="579"/>
    </row>
    <row r="6" spans="1:12" s="58" customFormat="1" x14ac:dyDescent="0.25">
      <c r="A6" s="608" t="s">
        <v>306</v>
      </c>
      <c r="B6" s="608"/>
      <c r="C6" s="608"/>
      <c r="D6" s="608"/>
      <c r="E6" s="608"/>
      <c r="F6" s="608"/>
      <c r="G6" s="79"/>
      <c r="H6" s="79"/>
      <c r="I6" s="79"/>
      <c r="J6" s="79"/>
      <c r="K6" s="78"/>
      <c r="L6" s="80"/>
    </row>
    <row r="7" spans="1:12" s="58" customFormat="1" ht="15.75" thickBot="1" x14ac:dyDescent="0.3">
      <c r="A7" s="57"/>
      <c r="D7" s="57"/>
      <c r="E7" s="57"/>
      <c r="F7" s="57"/>
    </row>
    <row r="8" spans="1:12" ht="15" customHeight="1" x14ac:dyDescent="0.25">
      <c r="A8" s="596" t="s">
        <v>133</v>
      </c>
      <c r="B8" s="598" t="s">
        <v>134</v>
      </c>
      <c r="C8" s="598" t="s">
        <v>135</v>
      </c>
      <c r="D8" s="598" t="s">
        <v>136</v>
      </c>
      <c r="E8" s="598"/>
      <c r="F8" s="594" t="s">
        <v>303</v>
      </c>
      <c r="G8" s="58"/>
    </row>
    <row r="9" spans="1:12" x14ac:dyDescent="0.25">
      <c r="A9" s="597"/>
      <c r="B9" s="599"/>
      <c r="C9" s="599"/>
      <c r="D9" s="599"/>
      <c r="E9" s="599"/>
      <c r="F9" s="595"/>
      <c r="G9" s="58"/>
    </row>
    <row r="10" spans="1:12" ht="100.5" customHeight="1" x14ac:dyDescent="0.25">
      <c r="A10" s="597"/>
      <c r="B10" s="599"/>
      <c r="C10" s="599"/>
      <c r="D10" s="64" t="s">
        <v>44</v>
      </c>
      <c r="E10" s="64" t="s">
        <v>45</v>
      </c>
      <c r="F10" s="595"/>
      <c r="G10" s="58"/>
    </row>
    <row r="11" spans="1:12" x14ac:dyDescent="0.25">
      <c r="A11" s="116"/>
      <c r="B11" s="107" t="s">
        <v>104</v>
      </c>
      <c r="C11" s="107"/>
      <c r="D11" s="117"/>
      <c r="E11" s="118"/>
      <c r="F11" s="119"/>
      <c r="G11" s="58"/>
    </row>
    <row r="12" spans="1:12" ht="41.25" customHeight="1" x14ac:dyDescent="0.25">
      <c r="A12" s="188">
        <v>1</v>
      </c>
      <c r="B12" s="60" t="s">
        <v>261</v>
      </c>
      <c r="C12" s="46" t="s">
        <v>307</v>
      </c>
      <c r="D12" s="47">
        <f>ROUND(+E12/8,0)</f>
        <v>10</v>
      </c>
      <c r="E12" s="48">
        <v>80</v>
      </c>
      <c r="F12" s="49">
        <f>+ROUND((230/21)/8*E12,2)</f>
        <v>109.52</v>
      </c>
    </row>
    <row r="13" spans="1:12" ht="39.75" customHeight="1" x14ac:dyDescent="0.25">
      <c r="A13" s="188">
        <v>2</v>
      </c>
      <c r="B13" s="60" t="s">
        <v>261</v>
      </c>
      <c r="C13" s="46" t="s">
        <v>308</v>
      </c>
      <c r="D13" s="47">
        <f>ROUND(+E13/8,0)</f>
        <v>15</v>
      </c>
      <c r="E13" s="48">
        <v>120</v>
      </c>
      <c r="F13" s="49">
        <f>+ROUND((230/21)/8*E13,2)</f>
        <v>164.29</v>
      </c>
    </row>
    <row r="14" spans="1:12" x14ac:dyDescent="0.25">
      <c r="A14" s="116"/>
      <c r="B14" s="107" t="s">
        <v>107</v>
      </c>
      <c r="C14" s="107"/>
      <c r="D14" s="117"/>
      <c r="E14" s="118"/>
      <c r="F14" s="119"/>
      <c r="G14" s="58"/>
    </row>
    <row r="15" spans="1:12" ht="39.75" customHeight="1" x14ac:dyDescent="0.25">
      <c r="A15" s="188">
        <v>3</v>
      </c>
      <c r="B15" s="60" t="s">
        <v>261</v>
      </c>
      <c r="C15" s="46" t="s">
        <v>309</v>
      </c>
      <c r="D15" s="47">
        <f>ROUND(+E15/8,0)</f>
        <v>15</v>
      </c>
      <c r="E15" s="48">
        <v>120</v>
      </c>
      <c r="F15" s="49">
        <f>+ROUND((230/21)/8*E15,2)</f>
        <v>164.29</v>
      </c>
    </row>
    <row r="16" spans="1:12" ht="40.5" customHeight="1" x14ac:dyDescent="0.25">
      <c r="A16" s="188">
        <v>4</v>
      </c>
      <c r="B16" s="60" t="s">
        <v>261</v>
      </c>
      <c r="C16" s="46" t="s">
        <v>310</v>
      </c>
      <c r="D16" s="47">
        <f>ROUND(+E16/8,0)</f>
        <v>15</v>
      </c>
      <c r="E16" s="48">
        <v>120</v>
      </c>
      <c r="F16" s="49">
        <f>+ROUND((230/21)/8*E16,2)</f>
        <v>164.29</v>
      </c>
    </row>
    <row r="17" spans="1:7" x14ac:dyDescent="0.25">
      <c r="A17" s="116"/>
      <c r="B17" s="107" t="s">
        <v>266</v>
      </c>
      <c r="C17" s="107"/>
      <c r="D17" s="117"/>
      <c r="E17" s="118"/>
      <c r="F17" s="119"/>
      <c r="G17" s="58"/>
    </row>
    <row r="18" spans="1:7" ht="36.75" customHeight="1" x14ac:dyDescent="0.25">
      <c r="A18" s="188">
        <v>5</v>
      </c>
      <c r="B18" s="60" t="s">
        <v>261</v>
      </c>
      <c r="C18" s="46" t="s">
        <v>311</v>
      </c>
      <c r="D18" s="47">
        <f>ROUND(+E18/8,0)</f>
        <v>15</v>
      </c>
      <c r="E18" s="48">
        <v>120</v>
      </c>
      <c r="F18" s="49">
        <f>+ROUND((230/21)/8*E18,2)</f>
        <v>164.29</v>
      </c>
    </row>
    <row r="19" spans="1:7" ht="66" customHeight="1" x14ac:dyDescent="0.25">
      <c r="A19" s="188">
        <v>6</v>
      </c>
      <c r="B19" s="60" t="s">
        <v>261</v>
      </c>
      <c r="C19" s="46" t="s">
        <v>312</v>
      </c>
      <c r="D19" s="47">
        <f>ROUND(+E19/8,0)</f>
        <v>15</v>
      </c>
      <c r="E19" s="48">
        <v>120</v>
      </c>
      <c r="F19" s="49">
        <f>+ROUND((230/21)/8*E19,2)</f>
        <v>164.29</v>
      </c>
    </row>
    <row r="20" spans="1:7" x14ac:dyDescent="0.25">
      <c r="A20" s="116"/>
      <c r="B20" s="107" t="s">
        <v>100</v>
      </c>
      <c r="C20" s="107"/>
      <c r="D20" s="117"/>
      <c r="E20" s="118"/>
      <c r="F20" s="119"/>
      <c r="G20" s="58"/>
    </row>
    <row r="21" spans="1:7" ht="28.5" customHeight="1" x14ac:dyDescent="0.25">
      <c r="A21" s="188">
        <v>7</v>
      </c>
      <c r="B21" s="60" t="s">
        <v>261</v>
      </c>
      <c r="C21" s="46" t="s">
        <v>313</v>
      </c>
      <c r="D21" s="47">
        <f>ROUND(+E21/8,0)</f>
        <v>10</v>
      </c>
      <c r="E21" s="48">
        <v>80</v>
      </c>
      <c r="F21" s="49">
        <f>+ROUND((230/21)/8*E21,2)</f>
        <v>109.52</v>
      </c>
    </row>
    <row r="22" spans="1:7" ht="28.5" customHeight="1" thickBot="1" x14ac:dyDescent="0.3">
      <c r="A22" s="50">
        <v>8</v>
      </c>
      <c r="B22" s="77" t="s">
        <v>261</v>
      </c>
      <c r="C22" s="51" t="s">
        <v>314</v>
      </c>
      <c r="D22" s="52">
        <f>ROUND(+E22/8,0)</f>
        <v>15</v>
      </c>
      <c r="E22" s="53">
        <v>120</v>
      </c>
      <c r="F22" s="54">
        <f>+ROUND((230/21)/8*E22,2)</f>
        <v>164.29</v>
      </c>
    </row>
    <row r="23" spans="1:7" ht="37.5" customHeight="1" thickBot="1" x14ac:dyDescent="0.3">
      <c r="A23" s="113"/>
      <c r="B23" s="114"/>
      <c r="C23" s="99" t="s">
        <v>170</v>
      </c>
      <c r="D23" s="100">
        <f>SUM(D11:D22)</f>
        <v>110</v>
      </c>
      <c r="E23" s="100">
        <f>SUM(E11:E22)</f>
        <v>880</v>
      </c>
      <c r="F23" s="115">
        <f>SUM(F11:F22)</f>
        <v>1204.78</v>
      </c>
      <c r="G23" s="58"/>
    </row>
    <row r="24" spans="1:7" x14ac:dyDescent="0.25">
      <c r="A24" s="81"/>
      <c r="B24" s="82"/>
      <c r="C24" s="83"/>
      <c r="D24" s="84"/>
      <c r="E24" s="84"/>
      <c r="F24" s="84"/>
    </row>
    <row r="25" spans="1:7" x14ac:dyDescent="0.25">
      <c r="A25" s="81"/>
      <c r="B25" s="82"/>
      <c r="C25" s="83"/>
      <c r="D25" s="85"/>
      <c r="E25" s="81"/>
      <c r="F25" s="86"/>
    </row>
    <row r="26" spans="1:7" x14ac:dyDescent="0.25">
      <c r="A26" s="81"/>
      <c r="B26" s="82"/>
      <c r="C26" s="83"/>
      <c r="D26" s="85"/>
      <c r="E26" s="81"/>
      <c r="F26" s="86"/>
    </row>
    <row r="27" spans="1:7" x14ac:dyDescent="0.25">
      <c r="A27" s="81"/>
      <c r="B27" s="82"/>
      <c r="C27" s="83"/>
      <c r="D27" s="85"/>
      <c r="E27" s="81"/>
      <c r="F27" s="86"/>
    </row>
    <row r="28" spans="1:7" x14ac:dyDescent="0.25">
      <c r="A28" s="81"/>
      <c r="B28" s="82"/>
      <c r="C28" s="83"/>
      <c r="D28" s="85"/>
      <c r="E28" s="81"/>
      <c r="F28" s="86"/>
    </row>
    <row r="29" spans="1:7" x14ac:dyDescent="0.25">
      <c r="A29" s="81"/>
      <c r="B29" s="82"/>
      <c r="C29" s="87"/>
      <c r="D29" s="85"/>
      <c r="E29" s="81"/>
      <c r="F29" s="86"/>
    </row>
    <row r="30" spans="1:7" x14ac:dyDescent="0.25">
      <c r="A30" s="31"/>
      <c r="B30" s="86"/>
      <c r="C30" s="32"/>
      <c r="D30" s="33"/>
      <c r="E30" s="34"/>
      <c r="F30" s="86"/>
    </row>
    <row r="31" spans="1:7" x14ac:dyDescent="0.25">
      <c r="A31" s="81"/>
      <c r="B31" s="82"/>
      <c r="C31" s="83"/>
      <c r="D31" s="85"/>
      <c r="E31" s="81"/>
      <c r="F31" s="86"/>
    </row>
    <row r="32" spans="1:7" x14ac:dyDescent="0.25">
      <c r="A32" s="81"/>
      <c r="B32" s="82"/>
      <c r="C32" s="83"/>
      <c r="D32" s="85"/>
      <c r="E32" s="81"/>
      <c r="F32" s="86"/>
    </row>
    <row r="33" spans="1:6" x14ac:dyDescent="0.25">
      <c r="A33" s="81"/>
      <c r="B33" s="82"/>
      <c r="C33" s="83"/>
      <c r="D33" s="85"/>
      <c r="E33" s="81"/>
      <c r="F33" s="86"/>
    </row>
    <row r="34" spans="1:6" x14ac:dyDescent="0.25">
      <c r="A34" s="81"/>
      <c r="B34" s="82"/>
      <c r="C34" s="83"/>
      <c r="D34" s="85"/>
      <c r="E34" s="81"/>
      <c r="F34" s="86"/>
    </row>
    <row r="35" spans="1:6" x14ac:dyDescent="0.25">
      <c r="A35" s="81"/>
      <c r="B35" s="82"/>
      <c r="C35" s="83"/>
      <c r="D35" s="85"/>
      <c r="E35" s="81"/>
      <c r="F35" s="86"/>
    </row>
    <row r="36" spans="1:6" x14ac:dyDescent="0.25">
      <c r="A36" s="81"/>
      <c r="B36" s="82"/>
      <c r="C36" s="87"/>
      <c r="D36" s="85"/>
      <c r="E36" s="81"/>
      <c r="F36" s="86"/>
    </row>
    <row r="37" spans="1:6" x14ac:dyDescent="0.25">
      <c r="A37" s="81"/>
      <c r="B37" s="82"/>
      <c r="C37" s="83"/>
      <c r="D37" s="85"/>
      <c r="E37" s="81"/>
      <c r="F37" s="86"/>
    </row>
    <row r="38" spans="1:6" x14ac:dyDescent="0.25">
      <c r="A38" s="81"/>
      <c r="B38" s="82"/>
      <c r="C38" s="87"/>
      <c r="D38" s="85"/>
      <c r="E38" s="81"/>
      <c r="F38" s="86"/>
    </row>
    <row r="39" spans="1:6" x14ac:dyDescent="0.25">
      <c r="A39" s="81"/>
      <c r="B39" s="82"/>
      <c r="C39" s="32"/>
      <c r="D39" s="28"/>
      <c r="E39" s="35"/>
      <c r="F39" s="86"/>
    </row>
    <row r="40" spans="1:6" x14ac:dyDescent="0.25">
      <c r="A40" s="81"/>
      <c r="B40" s="82"/>
      <c r="C40" s="83"/>
      <c r="D40" s="85"/>
      <c r="E40" s="81"/>
      <c r="F40" s="86"/>
    </row>
    <row r="41" spans="1:6" x14ac:dyDescent="0.25">
      <c r="A41" s="81"/>
      <c r="B41" s="82"/>
      <c r="C41" s="87"/>
      <c r="D41" s="85"/>
      <c r="E41" s="81"/>
      <c r="F41" s="86"/>
    </row>
    <row r="42" spans="1:6" x14ac:dyDescent="0.25">
      <c r="A42" s="81"/>
      <c r="B42" s="82"/>
      <c r="C42" s="83"/>
      <c r="D42" s="85"/>
      <c r="E42" s="81"/>
      <c r="F42" s="86"/>
    </row>
    <row r="43" spans="1:6" x14ac:dyDescent="0.25">
      <c r="A43" s="81"/>
      <c r="B43" s="82"/>
      <c r="C43" s="83"/>
      <c r="D43" s="85"/>
      <c r="E43" s="81"/>
      <c r="F43" s="86"/>
    </row>
    <row r="44" spans="1:6" x14ac:dyDescent="0.25">
      <c r="A44" s="81"/>
      <c r="B44" s="82"/>
      <c r="C44" s="83"/>
      <c r="D44" s="85"/>
      <c r="E44" s="81"/>
      <c r="F44" s="86"/>
    </row>
    <row r="45" spans="1:6" x14ac:dyDescent="0.25">
      <c r="A45" s="81"/>
      <c r="B45" s="82"/>
      <c r="C45" s="83"/>
      <c r="D45" s="85"/>
      <c r="E45" s="81"/>
      <c r="F45" s="86"/>
    </row>
  </sheetData>
  <mergeCells count="9">
    <mergeCell ref="A1:F1"/>
    <mergeCell ref="A3:F3"/>
    <mergeCell ref="A6:F6"/>
    <mergeCell ref="A4:F4"/>
    <mergeCell ref="F8:F10"/>
    <mergeCell ref="A8:A10"/>
    <mergeCell ref="B8:B10"/>
    <mergeCell ref="C8:C10"/>
    <mergeCell ref="D8:E9"/>
  </mergeCells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5"/>
  <sheetViews>
    <sheetView topLeftCell="A10" zoomScaleNormal="100" workbookViewId="0">
      <selection activeCell="A3" sqref="A3:F3"/>
    </sheetView>
  </sheetViews>
  <sheetFormatPr defaultRowHeight="27.75" customHeight="1" x14ac:dyDescent="0.25"/>
  <cols>
    <col min="1" max="1" width="4.85546875" style="88" customWidth="1"/>
    <col min="2" max="2" width="19.140625" style="88" customWidth="1"/>
    <col min="3" max="3" width="68" style="88" customWidth="1"/>
    <col min="4" max="4" width="19" style="88" customWidth="1"/>
    <col min="5" max="5" width="20.5703125" style="88" customWidth="1"/>
    <col min="6" max="6" width="20.42578125" style="88" customWidth="1"/>
    <col min="7" max="9" width="9.140625" style="88" customWidth="1"/>
    <col min="10" max="16384" width="9.140625" style="88"/>
  </cols>
  <sheetData>
    <row r="1" spans="1:12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12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12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12" s="58" customFormat="1" ht="15" x14ac:dyDescent="0.25">
      <c r="A4" s="579" t="s">
        <v>316</v>
      </c>
      <c r="B4" s="579"/>
      <c r="C4" s="579"/>
      <c r="D4" s="579"/>
      <c r="E4" s="579"/>
      <c r="F4" s="579"/>
    </row>
    <row r="5" spans="1:12" ht="15" x14ac:dyDescent="0.25"/>
    <row r="6" spans="1:12" s="58" customFormat="1" ht="15" x14ac:dyDescent="0.25">
      <c r="A6" s="608" t="s">
        <v>315</v>
      </c>
      <c r="B6" s="608"/>
      <c r="C6" s="608"/>
      <c r="D6" s="608"/>
      <c r="E6" s="608"/>
      <c r="F6" s="608"/>
      <c r="G6" s="79"/>
      <c r="H6" s="79"/>
      <c r="I6" s="79"/>
      <c r="J6" s="79"/>
      <c r="K6" s="78"/>
      <c r="L6" s="80"/>
    </row>
    <row r="7" spans="1:12" s="58" customFormat="1" ht="15.75" thickBot="1" x14ac:dyDescent="0.3">
      <c r="A7" s="57"/>
      <c r="D7" s="57"/>
      <c r="E7" s="57"/>
      <c r="F7" s="57"/>
    </row>
    <row r="8" spans="1:12" ht="27.75" customHeight="1" x14ac:dyDescent="0.25">
      <c r="A8" s="600" t="s">
        <v>133</v>
      </c>
      <c r="B8" s="602" t="s">
        <v>134</v>
      </c>
      <c r="C8" s="602" t="s">
        <v>135</v>
      </c>
      <c r="D8" s="602" t="s">
        <v>136</v>
      </c>
      <c r="E8" s="602"/>
      <c r="F8" s="609" t="s">
        <v>303</v>
      </c>
      <c r="G8" s="89"/>
    </row>
    <row r="9" spans="1:12" ht="27.75" customHeight="1" x14ac:dyDescent="0.25">
      <c r="A9" s="601"/>
      <c r="B9" s="603"/>
      <c r="C9" s="603"/>
      <c r="D9" s="603"/>
      <c r="E9" s="603"/>
      <c r="F9" s="610"/>
      <c r="G9" s="89"/>
    </row>
    <row r="10" spans="1:12" ht="54" customHeight="1" x14ac:dyDescent="0.25">
      <c r="A10" s="601"/>
      <c r="B10" s="603"/>
      <c r="C10" s="603"/>
      <c r="D10" s="189" t="s">
        <v>44</v>
      </c>
      <c r="E10" s="189" t="s">
        <v>45</v>
      </c>
      <c r="F10" s="610"/>
      <c r="G10" s="89"/>
    </row>
    <row r="11" spans="1:12" ht="15" x14ac:dyDescent="0.25">
      <c r="A11" s="121"/>
      <c r="B11" s="45" t="s">
        <v>104</v>
      </c>
      <c r="C11" s="122"/>
      <c r="D11" s="123"/>
      <c r="E11" s="123"/>
      <c r="F11" s="124"/>
    </row>
    <row r="12" spans="1:12" ht="69.75" customHeight="1" x14ac:dyDescent="0.25">
      <c r="A12" s="209">
        <v>1</v>
      </c>
      <c r="B12" s="210" t="s">
        <v>261</v>
      </c>
      <c r="C12" s="210" t="s">
        <v>283</v>
      </c>
      <c r="D12" s="47">
        <v>6</v>
      </c>
      <c r="E12" s="47">
        <v>44</v>
      </c>
      <c r="F12" s="49">
        <f>+ROUND((230/21)*D12,2)</f>
        <v>65.709999999999994</v>
      </c>
    </row>
    <row r="13" spans="1:12" ht="50.25" customHeight="1" x14ac:dyDescent="0.25">
      <c r="A13" s="209">
        <v>2</v>
      </c>
      <c r="B13" s="210" t="s">
        <v>261</v>
      </c>
      <c r="C13" s="46" t="s">
        <v>284</v>
      </c>
      <c r="D13" s="47">
        <v>7</v>
      </c>
      <c r="E13" s="47">
        <v>52</v>
      </c>
      <c r="F13" s="49">
        <f>+ROUND((230/21)*D13,2)</f>
        <v>76.67</v>
      </c>
    </row>
    <row r="14" spans="1:12" ht="36" customHeight="1" x14ac:dyDescent="0.25">
      <c r="A14" s="90">
        <v>3</v>
      </c>
      <c r="B14" s="210" t="s">
        <v>261</v>
      </c>
      <c r="C14" s="46" t="s">
        <v>285</v>
      </c>
      <c r="D14" s="47">
        <v>5</v>
      </c>
      <c r="E14" s="47">
        <v>36</v>
      </c>
      <c r="F14" s="49">
        <f>+ROUND((230/21)*D14,2)</f>
        <v>54.76</v>
      </c>
    </row>
    <row r="15" spans="1:12" ht="15" x14ac:dyDescent="0.25">
      <c r="A15" s="121"/>
      <c r="B15" s="45" t="s">
        <v>267</v>
      </c>
      <c r="C15" s="122"/>
      <c r="D15" s="123"/>
      <c r="E15" s="123"/>
      <c r="F15" s="124"/>
    </row>
    <row r="16" spans="1:12" ht="53.25" customHeight="1" x14ac:dyDescent="0.25">
      <c r="A16" s="90">
        <v>4</v>
      </c>
      <c r="B16" s="210" t="s">
        <v>261</v>
      </c>
      <c r="C16" s="46" t="s">
        <v>286</v>
      </c>
      <c r="D16" s="47">
        <v>6</v>
      </c>
      <c r="E16" s="47">
        <v>40</v>
      </c>
      <c r="F16" s="49">
        <f>+ROUND((230/21)*D16,2)</f>
        <v>65.709999999999994</v>
      </c>
    </row>
    <row r="17" spans="1:6" ht="50.25" customHeight="1" x14ac:dyDescent="0.25">
      <c r="A17" s="90">
        <v>5</v>
      </c>
      <c r="B17" s="210" t="s">
        <v>261</v>
      </c>
      <c r="C17" s="46" t="s">
        <v>287</v>
      </c>
      <c r="D17" s="47">
        <v>4</v>
      </c>
      <c r="E17" s="47">
        <v>28</v>
      </c>
      <c r="F17" s="49">
        <f>+ROUND((230/21)*D17,2)</f>
        <v>43.81</v>
      </c>
    </row>
    <row r="18" spans="1:6" ht="39" customHeight="1" x14ac:dyDescent="0.25">
      <c r="A18" s="90">
        <v>6</v>
      </c>
      <c r="B18" s="210" t="s">
        <v>261</v>
      </c>
      <c r="C18" s="46" t="s">
        <v>288</v>
      </c>
      <c r="D18" s="47">
        <v>2</v>
      </c>
      <c r="E18" s="47">
        <v>16</v>
      </c>
      <c r="F18" s="49">
        <f>+ROUND((230/21)*D18,2)</f>
        <v>21.9</v>
      </c>
    </row>
    <row r="19" spans="1:6" ht="15" x14ac:dyDescent="0.25">
      <c r="A19" s="121"/>
      <c r="B19" s="45" t="s">
        <v>289</v>
      </c>
      <c r="C19" s="122"/>
      <c r="D19" s="123"/>
      <c r="E19" s="123"/>
      <c r="F19" s="124"/>
    </row>
    <row r="20" spans="1:6" ht="27.75" customHeight="1" x14ac:dyDescent="0.25">
      <c r="A20" s="90">
        <v>7</v>
      </c>
      <c r="B20" s="210" t="s">
        <v>261</v>
      </c>
      <c r="C20" s="46" t="s">
        <v>290</v>
      </c>
      <c r="D20" s="47">
        <v>4</v>
      </c>
      <c r="E20" s="47">
        <v>28</v>
      </c>
      <c r="F20" s="49">
        <f t="shared" ref="F20:F25" si="0">+ROUND((230/21)*D20,2)</f>
        <v>43.81</v>
      </c>
    </row>
    <row r="21" spans="1:6" ht="27.75" customHeight="1" x14ac:dyDescent="0.25">
      <c r="A21" s="90">
        <v>8</v>
      </c>
      <c r="B21" s="210" t="s">
        <v>261</v>
      </c>
      <c r="C21" s="46" t="s">
        <v>291</v>
      </c>
      <c r="D21" s="47">
        <v>4</v>
      </c>
      <c r="E21" s="47">
        <v>28</v>
      </c>
      <c r="F21" s="49">
        <f t="shared" si="0"/>
        <v>43.81</v>
      </c>
    </row>
    <row r="22" spans="1:6" ht="27.75" customHeight="1" x14ac:dyDescent="0.25">
      <c r="A22" s="90">
        <v>9</v>
      </c>
      <c r="B22" s="210" t="s">
        <v>261</v>
      </c>
      <c r="C22" s="46" t="s">
        <v>292</v>
      </c>
      <c r="D22" s="47">
        <v>4</v>
      </c>
      <c r="E22" s="47">
        <v>28</v>
      </c>
      <c r="F22" s="49">
        <f t="shared" si="0"/>
        <v>43.81</v>
      </c>
    </row>
    <row r="23" spans="1:6" ht="27.75" customHeight="1" x14ac:dyDescent="0.25">
      <c r="A23" s="90">
        <v>10</v>
      </c>
      <c r="B23" s="210" t="s">
        <v>261</v>
      </c>
      <c r="C23" s="46" t="s">
        <v>293</v>
      </c>
      <c r="D23" s="47">
        <v>4</v>
      </c>
      <c r="E23" s="47">
        <v>28</v>
      </c>
      <c r="F23" s="49">
        <f t="shared" si="0"/>
        <v>43.81</v>
      </c>
    </row>
    <row r="24" spans="1:6" ht="27.75" customHeight="1" x14ac:dyDescent="0.25">
      <c r="A24" s="90">
        <v>11</v>
      </c>
      <c r="B24" s="210" t="s">
        <v>261</v>
      </c>
      <c r="C24" s="46" t="s">
        <v>294</v>
      </c>
      <c r="D24" s="47">
        <v>4</v>
      </c>
      <c r="E24" s="47">
        <v>28</v>
      </c>
      <c r="F24" s="49">
        <f t="shared" si="0"/>
        <v>43.81</v>
      </c>
    </row>
    <row r="25" spans="1:6" ht="27.75" customHeight="1" x14ac:dyDescent="0.25">
      <c r="A25" s="90">
        <v>12</v>
      </c>
      <c r="B25" s="210" t="s">
        <v>261</v>
      </c>
      <c r="C25" s="46" t="s">
        <v>295</v>
      </c>
      <c r="D25" s="47">
        <v>4</v>
      </c>
      <c r="E25" s="47">
        <v>28</v>
      </c>
      <c r="F25" s="49">
        <f t="shared" si="0"/>
        <v>43.81</v>
      </c>
    </row>
    <row r="26" spans="1:6" ht="15" x14ac:dyDescent="0.25">
      <c r="A26" s="121"/>
      <c r="B26" s="45" t="s">
        <v>114</v>
      </c>
      <c r="C26" s="122"/>
      <c r="D26" s="123"/>
      <c r="E26" s="123"/>
      <c r="F26" s="124"/>
    </row>
    <row r="27" spans="1:6" ht="41.25" customHeight="1" x14ac:dyDescent="0.25">
      <c r="A27" s="90">
        <v>13</v>
      </c>
      <c r="B27" s="210" t="s">
        <v>261</v>
      </c>
      <c r="C27" s="46" t="s">
        <v>296</v>
      </c>
      <c r="D27" s="47">
        <v>27</v>
      </c>
      <c r="E27" s="47">
        <v>218</v>
      </c>
      <c r="F27" s="49">
        <f>+ROUND((230/21)*D27,2)</f>
        <v>295.70999999999998</v>
      </c>
    </row>
    <row r="28" spans="1:6" ht="32.25" customHeight="1" x14ac:dyDescent="0.25">
      <c r="A28" s="90">
        <v>14</v>
      </c>
      <c r="B28" s="210" t="s">
        <v>261</v>
      </c>
      <c r="C28" s="46" t="s">
        <v>297</v>
      </c>
      <c r="D28" s="47">
        <v>23</v>
      </c>
      <c r="E28" s="47">
        <v>180</v>
      </c>
      <c r="F28" s="49">
        <f>+ROUND((230/21)*D28,2)</f>
        <v>251.9</v>
      </c>
    </row>
    <row r="29" spans="1:6" ht="15" x14ac:dyDescent="0.25">
      <c r="A29" s="121"/>
      <c r="B29" s="45" t="s">
        <v>204</v>
      </c>
      <c r="C29" s="122"/>
      <c r="D29" s="123"/>
      <c r="E29" s="123"/>
      <c r="F29" s="125"/>
    </row>
    <row r="30" spans="1:6" ht="27.75" customHeight="1" x14ac:dyDescent="0.25">
      <c r="A30" s="90">
        <v>15</v>
      </c>
      <c r="B30" s="210" t="s">
        <v>261</v>
      </c>
      <c r="C30" s="46" t="s">
        <v>298</v>
      </c>
      <c r="D30" s="47">
        <v>9</v>
      </c>
      <c r="E30" s="47">
        <v>70</v>
      </c>
      <c r="F30" s="49">
        <f>+ROUND((230/21)*D30,2)</f>
        <v>98.57</v>
      </c>
    </row>
    <row r="31" spans="1:6" ht="27.75" customHeight="1" x14ac:dyDescent="0.25">
      <c r="A31" s="90">
        <v>16</v>
      </c>
      <c r="B31" s="210" t="s">
        <v>261</v>
      </c>
      <c r="C31" s="46" t="s">
        <v>299</v>
      </c>
      <c r="D31" s="47">
        <v>8</v>
      </c>
      <c r="E31" s="47">
        <v>60</v>
      </c>
      <c r="F31" s="49">
        <f>+ROUND((230/21)*D31,2)</f>
        <v>87.62</v>
      </c>
    </row>
    <row r="32" spans="1:6" ht="27.75" customHeight="1" x14ac:dyDescent="0.25">
      <c r="A32" s="90">
        <v>17</v>
      </c>
      <c r="B32" s="210" t="s">
        <v>261</v>
      </c>
      <c r="C32" s="46" t="s">
        <v>300</v>
      </c>
      <c r="D32" s="47">
        <v>7</v>
      </c>
      <c r="E32" s="47">
        <v>55</v>
      </c>
      <c r="F32" s="49">
        <f>+ROUND((230/21)*D32,2)</f>
        <v>76.67</v>
      </c>
    </row>
    <row r="33" spans="1:6" ht="27.75" customHeight="1" x14ac:dyDescent="0.25">
      <c r="A33" s="90">
        <v>18</v>
      </c>
      <c r="B33" s="210" t="s">
        <v>261</v>
      </c>
      <c r="C33" s="46" t="s">
        <v>301</v>
      </c>
      <c r="D33" s="47">
        <v>10</v>
      </c>
      <c r="E33" s="47">
        <v>82</v>
      </c>
      <c r="F33" s="49">
        <f>+ROUND((230/21)*D33,2)</f>
        <v>109.52</v>
      </c>
    </row>
    <row r="34" spans="1:6" ht="36" customHeight="1" thickBot="1" x14ac:dyDescent="0.3">
      <c r="A34" s="91">
        <v>19</v>
      </c>
      <c r="B34" s="211" t="s">
        <v>261</v>
      </c>
      <c r="C34" s="51" t="s">
        <v>302</v>
      </c>
      <c r="D34" s="52">
        <v>8</v>
      </c>
      <c r="E34" s="52">
        <v>60</v>
      </c>
      <c r="F34" s="54">
        <f>+ROUND((230/21)*D34,2)</f>
        <v>87.62</v>
      </c>
    </row>
    <row r="35" spans="1:6" ht="27.75" customHeight="1" thickBot="1" x14ac:dyDescent="0.3">
      <c r="A35" s="103"/>
      <c r="B35" s="104"/>
      <c r="C35" s="104" t="s">
        <v>170</v>
      </c>
      <c r="D35" s="126">
        <f>SUM(D11:D34)</f>
        <v>146</v>
      </c>
      <c r="E35" s="126">
        <f>SUM(E11:E34)</f>
        <v>1109</v>
      </c>
      <c r="F35" s="172">
        <f>SUM(F12:F34)</f>
        <v>1599.0299999999997</v>
      </c>
    </row>
  </sheetData>
  <mergeCells count="9">
    <mergeCell ref="A1:F1"/>
    <mergeCell ref="A3:F3"/>
    <mergeCell ref="A6:F6"/>
    <mergeCell ref="A8:A10"/>
    <mergeCell ref="B8:B10"/>
    <mergeCell ref="D8:E9"/>
    <mergeCell ref="A4:F4"/>
    <mergeCell ref="C8:C10"/>
    <mergeCell ref="F8:F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3"/>
  <sheetViews>
    <sheetView topLeftCell="A19" workbookViewId="0">
      <selection activeCell="H26" sqref="H26"/>
    </sheetView>
  </sheetViews>
  <sheetFormatPr defaultRowHeight="15" x14ac:dyDescent="0.25"/>
  <cols>
    <col min="1" max="1" width="11.140625" style="199" bestFit="1" customWidth="1"/>
    <col min="2" max="2" width="20.28515625" style="199" customWidth="1"/>
    <col min="3" max="3" width="35.140625" style="199" customWidth="1"/>
    <col min="4" max="4" width="14.42578125" style="352" customWidth="1"/>
    <col min="5" max="5" width="16" style="352" customWidth="1"/>
    <col min="6" max="6" width="19.5703125" style="199" customWidth="1"/>
    <col min="7" max="16384" width="9.140625" style="199"/>
  </cols>
  <sheetData>
    <row r="1" spans="1:8" s="58" customFormat="1" ht="20.25" customHeight="1" x14ac:dyDescent="0.25">
      <c r="A1" s="578" t="s">
        <v>152</v>
      </c>
      <c r="B1" s="578"/>
      <c r="C1" s="578"/>
      <c r="D1" s="578"/>
      <c r="E1" s="578"/>
      <c r="F1" s="578"/>
      <c r="G1" s="55"/>
    </row>
    <row r="2" spans="1:8" s="58" customFormat="1" ht="20.25" customHeight="1" x14ac:dyDescent="0.25">
      <c r="A2" s="14"/>
      <c r="B2" s="14"/>
      <c r="C2" s="14"/>
      <c r="D2" s="14"/>
      <c r="E2" s="14"/>
      <c r="F2" s="14"/>
      <c r="G2" s="55"/>
    </row>
    <row r="3" spans="1:8" s="58" customFormat="1" ht="15" customHeight="1" x14ac:dyDescent="0.25">
      <c r="A3" s="578" t="s">
        <v>366</v>
      </c>
      <c r="B3" s="578"/>
      <c r="C3" s="578"/>
      <c r="D3" s="578"/>
      <c r="E3" s="578"/>
      <c r="F3" s="578"/>
      <c r="G3" s="14"/>
    </row>
    <row r="4" spans="1:8" s="58" customFormat="1" x14ac:dyDescent="0.25">
      <c r="A4" s="579" t="s">
        <v>316</v>
      </c>
      <c r="B4" s="579"/>
      <c r="C4" s="579"/>
      <c r="D4" s="579"/>
      <c r="E4" s="579"/>
      <c r="F4" s="579"/>
    </row>
    <row r="5" spans="1:8" x14ac:dyDescent="0.25">
      <c r="A5" s="340"/>
      <c r="B5" s="341"/>
      <c r="C5" s="341"/>
      <c r="D5" s="342"/>
      <c r="E5" s="342"/>
      <c r="F5" s="341"/>
    </row>
    <row r="6" spans="1:8" ht="21" customHeight="1" x14ac:dyDescent="0.25">
      <c r="A6" s="580" t="s">
        <v>411</v>
      </c>
      <c r="B6" s="611"/>
      <c r="C6" s="611"/>
      <c r="D6" s="611"/>
      <c r="E6" s="611"/>
      <c r="F6" s="611"/>
    </row>
    <row r="7" spans="1:8" ht="15.75" thickBot="1" x14ac:dyDescent="0.3">
      <c r="A7" s="340"/>
      <c r="B7" s="341"/>
      <c r="C7" s="341"/>
      <c r="D7" s="342"/>
      <c r="E7" s="342"/>
      <c r="F7" s="341"/>
    </row>
    <row r="8" spans="1:8" ht="15" customHeight="1" x14ac:dyDescent="0.25">
      <c r="A8" s="612" t="s">
        <v>133</v>
      </c>
      <c r="B8" s="614" t="s">
        <v>134</v>
      </c>
      <c r="C8" s="614" t="s">
        <v>135</v>
      </c>
      <c r="D8" s="614" t="s">
        <v>136</v>
      </c>
      <c r="E8" s="614"/>
      <c r="F8" s="609" t="s">
        <v>303</v>
      </c>
    </row>
    <row r="9" spans="1:8" x14ac:dyDescent="0.25">
      <c r="A9" s="613"/>
      <c r="B9" s="615"/>
      <c r="C9" s="615"/>
      <c r="D9" s="615"/>
      <c r="E9" s="615"/>
      <c r="F9" s="610"/>
    </row>
    <row r="10" spans="1:8" ht="88.5" customHeight="1" x14ac:dyDescent="0.25">
      <c r="A10" s="613"/>
      <c r="B10" s="615"/>
      <c r="C10" s="615"/>
      <c r="D10" s="343" t="s">
        <v>44</v>
      </c>
      <c r="E10" s="343" t="s">
        <v>45</v>
      </c>
      <c r="F10" s="610"/>
    </row>
    <row r="11" spans="1:8" x14ac:dyDescent="0.25">
      <c r="A11" s="320"/>
      <c r="B11" s="216" t="s">
        <v>104</v>
      </c>
      <c r="C11" s="309"/>
      <c r="D11" s="344"/>
      <c r="E11" s="345"/>
      <c r="F11" s="346"/>
      <c r="G11" s="198"/>
    </row>
    <row r="12" spans="1:8" ht="30" x14ac:dyDescent="0.25">
      <c r="A12" s="239">
        <v>1</v>
      </c>
      <c r="B12" s="268" t="s">
        <v>261</v>
      </c>
      <c r="C12" s="240" t="s">
        <v>412</v>
      </c>
      <c r="D12" s="47">
        <f>ROUND(+E12/8,0)</f>
        <v>4</v>
      </c>
      <c r="E12" s="302">
        <v>30</v>
      </c>
      <c r="F12" s="49">
        <f>+ROUND((230/21)*D12,2)</f>
        <v>43.81</v>
      </c>
      <c r="G12" s="198"/>
      <c r="H12" s="347"/>
    </row>
    <row r="13" spans="1:8" x14ac:dyDescent="0.25">
      <c r="A13" s="239">
        <v>2</v>
      </c>
      <c r="B13" s="268" t="s">
        <v>261</v>
      </c>
      <c r="C13" s="60" t="s">
        <v>413</v>
      </c>
      <c r="D13" s="47">
        <f>ROUND(+E13/8,0)</f>
        <v>4</v>
      </c>
      <c r="E13" s="302">
        <v>30</v>
      </c>
      <c r="F13" s="49">
        <f>+ROUND((230/21)*D13,2)</f>
        <v>43.81</v>
      </c>
    </row>
    <row r="14" spans="1:8" x14ac:dyDescent="0.25">
      <c r="A14" s="239">
        <v>3</v>
      </c>
      <c r="B14" s="268" t="s">
        <v>261</v>
      </c>
      <c r="C14" s="60" t="s">
        <v>201</v>
      </c>
      <c r="D14" s="47">
        <f>ROUND(+E14/8,0)</f>
        <v>4</v>
      </c>
      <c r="E14" s="302">
        <v>30</v>
      </c>
      <c r="F14" s="49">
        <f>+ROUND((230/21)*D14,2)</f>
        <v>43.81</v>
      </c>
    </row>
    <row r="15" spans="1:8" ht="30" x14ac:dyDescent="0.25">
      <c r="A15" s="348">
        <v>4</v>
      </c>
      <c r="B15" s="349" t="s">
        <v>261</v>
      </c>
      <c r="C15" s="321" t="s">
        <v>414</v>
      </c>
      <c r="D15" s="47">
        <f>ROUND(+E15/8,0)</f>
        <v>3</v>
      </c>
      <c r="E15" s="302">
        <v>26</v>
      </c>
      <c r="F15" s="49">
        <f>+ROUND((230/21)*D15,2)</f>
        <v>32.86</v>
      </c>
      <c r="G15" s="198"/>
    </row>
    <row r="16" spans="1:8" x14ac:dyDescent="0.25">
      <c r="A16" s="320"/>
      <c r="B16" s="216" t="s">
        <v>14</v>
      </c>
      <c r="C16" s="309"/>
      <c r="D16" s="344"/>
      <c r="E16" s="345"/>
      <c r="F16" s="346"/>
      <c r="G16" s="198"/>
    </row>
    <row r="17" spans="1:8" x14ac:dyDescent="0.25">
      <c r="A17" s="239">
        <v>5</v>
      </c>
      <c r="B17" s="268" t="s">
        <v>261</v>
      </c>
      <c r="C17" s="60" t="s">
        <v>415</v>
      </c>
      <c r="D17" s="47">
        <f>ROUND(+E17/8,0)</f>
        <v>4</v>
      </c>
      <c r="E17" s="302">
        <v>30</v>
      </c>
      <c r="F17" s="49">
        <f>+ROUND((230/21)*D17,2)</f>
        <v>43.81</v>
      </c>
      <c r="H17" s="347"/>
    </row>
    <row r="18" spans="1:8" x14ac:dyDescent="0.25">
      <c r="A18" s="239">
        <v>6</v>
      </c>
      <c r="B18" s="268" t="s">
        <v>261</v>
      </c>
      <c r="C18" s="60" t="s">
        <v>416</v>
      </c>
      <c r="D18" s="47">
        <f>ROUND(+E18/8,0)</f>
        <v>1</v>
      </c>
      <c r="E18" s="302">
        <v>10</v>
      </c>
      <c r="F18" s="49">
        <f>+ROUND((230/21)*D18,2)</f>
        <v>10.95</v>
      </c>
    </row>
    <row r="19" spans="1:8" x14ac:dyDescent="0.25">
      <c r="A19" s="239">
        <v>7</v>
      </c>
      <c r="B19" s="268" t="s">
        <v>261</v>
      </c>
      <c r="C19" s="60" t="s">
        <v>417</v>
      </c>
      <c r="D19" s="47">
        <f>ROUND(+E19/8,0)</f>
        <v>1</v>
      </c>
      <c r="E19" s="302">
        <v>10</v>
      </c>
      <c r="F19" s="49">
        <f>+ROUND((230/21)*D19,2)</f>
        <v>10.95</v>
      </c>
    </row>
    <row r="20" spans="1:8" ht="30" x14ac:dyDescent="0.25">
      <c r="A20" s="239">
        <v>8</v>
      </c>
      <c r="B20" s="268" t="s">
        <v>261</v>
      </c>
      <c r="C20" s="60" t="s">
        <v>418</v>
      </c>
      <c r="D20" s="47">
        <f>ROUND(+E20/8,0)</f>
        <v>4</v>
      </c>
      <c r="E20" s="302">
        <v>30</v>
      </c>
      <c r="F20" s="49">
        <f>+ROUND((230/21)*D20,2)</f>
        <v>43.81</v>
      </c>
    </row>
    <row r="21" spans="1:8" x14ac:dyDescent="0.25">
      <c r="A21" s="320"/>
      <c r="B21" s="216" t="s">
        <v>86</v>
      </c>
      <c r="C21" s="309"/>
      <c r="D21" s="344"/>
      <c r="E21" s="345"/>
      <c r="F21" s="346"/>
      <c r="G21" s="198"/>
    </row>
    <row r="22" spans="1:8" ht="60" x14ac:dyDescent="0.25">
      <c r="A22" s="239">
        <v>9</v>
      </c>
      <c r="B22" s="268" t="s">
        <v>261</v>
      </c>
      <c r="C22" s="350" t="s">
        <v>419</v>
      </c>
      <c r="D22" s="47">
        <f>ROUND(+E22/8,0)</f>
        <v>4</v>
      </c>
      <c r="E22" s="302">
        <v>30</v>
      </c>
      <c r="F22" s="49">
        <f>+ROUND((230/21)*D22,2)</f>
        <v>43.81</v>
      </c>
      <c r="G22" s="198"/>
      <c r="H22" s="347"/>
    </row>
    <row r="23" spans="1:8" ht="30" x14ac:dyDescent="0.25">
      <c r="A23" s="239">
        <v>10</v>
      </c>
      <c r="B23" s="268" t="s">
        <v>261</v>
      </c>
      <c r="C23" s="60" t="s">
        <v>420</v>
      </c>
      <c r="D23" s="47">
        <f>ROUND(+E23/8,0)</f>
        <v>4</v>
      </c>
      <c r="E23" s="302">
        <v>30</v>
      </c>
      <c r="F23" s="49">
        <f>+ROUND((230/21)*D23,2)</f>
        <v>43.81</v>
      </c>
    </row>
    <row r="24" spans="1:8" x14ac:dyDescent="0.25">
      <c r="A24" s="239">
        <v>11</v>
      </c>
      <c r="B24" s="268" t="s">
        <v>261</v>
      </c>
      <c r="C24" s="60" t="s">
        <v>421</v>
      </c>
      <c r="D24" s="47">
        <f>ROUND(+E24/8,0)</f>
        <v>4</v>
      </c>
      <c r="E24" s="302">
        <v>30</v>
      </c>
      <c r="F24" s="49">
        <f>+ROUND((230/21)*D24,2)</f>
        <v>43.81</v>
      </c>
    </row>
    <row r="25" spans="1:8" x14ac:dyDescent="0.25">
      <c r="A25" s="239">
        <v>12</v>
      </c>
      <c r="B25" s="268" t="s">
        <v>261</v>
      </c>
      <c r="C25" s="60" t="s">
        <v>422</v>
      </c>
      <c r="D25" s="47">
        <f>ROUND(+E25/8,0)</f>
        <v>4</v>
      </c>
      <c r="E25" s="302">
        <v>30</v>
      </c>
      <c r="F25" s="49">
        <f>+ROUND((230/21)*D25,2)</f>
        <v>43.81</v>
      </c>
    </row>
    <row r="26" spans="1:8" x14ac:dyDescent="0.25">
      <c r="A26" s="320"/>
      <c r="B26" s="216" t="s">
        <v>100</v>
      </c>
      <c r="C26" s="309"/>
      <c r="D26" s="344"/>
      <c r="E26" s="345"/>
      <c r="F26" s="346"/>
      <c r="G26" s="198"/>
    </row>
    <row r="27" spans="1:8" x14ac:dyDescent="0.25">
      <c r="A27" s="239">
        <v>13</v>
      </c>
      <c r="B27" s="268" t="s">
        <v>261</v>
      </c>
      <c r="C27" s="60" t="s">
        <v>423</v>
      </c>
      <c r="D27" s="47">
        <f>ROUND(+E27/8,0)</f>
        <v>4</v>
      </c>
      <c r="E27" s="302">
        <v>30</v>
      </c>
      <c r="F27" s="49">
        <f>+ROUND((230/21)*D27,2)</f>
        <v>43.81</v>
      </c>
      <c r="G27" s="198"/>
      <c r="H27" s="347"/>
    </row>
    <row r="28" spans="1:8" x14ac:dyDescent="0.25">
      <c r="A28" s="239">
        <v>14</v>
      </c>
      <c r="B28" s="268" t="s">
        <v>261</v>
      </c>
      <c r="C28" s="60" t="s">
        <v>424</v>
      </c>
      <c r="D28" s="47">
        <f>ROUND(+E28/8,0)</f>
        <v>4</v>
      </c>
      <c r="E28" s="302">
        <v>30</v>
      </c>
      <c r="F28" s="49">
        <f>+ROUND((230/21)*D28,2)</f>
        <v>43.81</v>
      </c>
      <c r="H28" s="347"/>
    </row>
    <row r="29" spans="1:8" ht="45" x14ac:dyDescent="0.25">
      <c r="A29" s="239">
        <v>15</v>
      </c>
      <c r="B29" s="66" t="s">
        <v>425</v>
      </c>
      <c r="C29" s="60" t="s">
        <v>426</v>
      </c>
      <c r="D29" s="47">
        <f>ROUND(+E29/8,0)</f>
        <v>0</v>
      </c>
      <c r="E29" s="302">
        <v>0</v>
      </c>
      <c r="F29" s="49">
        <f>+ROUND((230/21)*D29,2)</f>
        <v>0</v>
      </c>
    </row>
    <row r="30" spans="1:8" ht="45.75" thickBot="1" x14ac:dyDescent="0.3">
      <c r="A30" s="239">
        <v>16</v>
      </c>
      <c r="B30" s="66" t="s">
        <v>427</v>
      </c>
      <c r="C30" s="60" t="s">
        <v>428</v>
      </c>
      <c r="D30" s="47">
        <f>ROUND(+E30/8,0)</f>
        <v>0</v>
      </c>
      <c r="E30" s="351">
        <v>0</v>
      </c>
      <c r="F30" s="49">
        <f>+ROUND((230/21)*D30,2)</f>
        <v>0</v>
      </c>
    </row>
    <row r="31" spans="1:8" s="88" customFormat="1" ht="27.75" customHeight="1" thickBot="1" x14ac:dyDescent="0.3">
      <c r="A31" s="103"/>
      <c r="B31" s="104"/>
      <c r="C31" s="104" t="s">
        <v>170</v>
      </c>
      <c r="D31" s="203">
        <f>SUM(D11:D30)</f>
        <v>49</v>
      </c>
      <c r="E31" s="203">
        <f>SUM(E11:E30)</f>
        <v>376</v>
      </c>
      <c r="F31" s="172">
        <f>SUM(F11:F30)</f>
        <v>536.67000000000007</v>
      </c>
    </row>
    <row r="33" spans="4:6" x14ac:dyDescent="0.25">
      <c r="D33" s="353"/>
      <c r="E33" s="353"/>
      <c r="F33" s="353"/>
    </row>
  </sheetData>
  <mergeCells count="9">
    <mergeCell ref="A1:F1"/>
    <mergeCell ref="A3:F3"/>
    <mergeCell ref="A4:F4"/>
    <mergeCell ref="A6:F6"/>
    <mergeCell ref="A8:A10"/>
    <mergeCell ref="B8:B10"/>
    <mergeCell ref="C8:C10"/>
    <mergeCell ref="D8:E9"/>
    <mergeCell ref="F8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55</vt:i4>
      </vt:variant>
      <vt:variant>
        <vt:lpstr>Named Ranges</vt:lpstr>
      </vt:variant>
      <vt:variant>
        <vt:i4>10</vt:i4>
      </vt:variant>
    </vt:vector>
  </HeadingPairs>
  <TitlesOfParts>
    <vt:vector size="65" baseType="lpstr">
      <vt:lpstr>АГ</vt:lpstr>
      <vt:lpstr>АИГ</vt:lpstr>
      <vt:lpstr>АИЛ</vt:lpstr>
      <vt:lpstr>Анатомия</vt:lpstr>
      <vt:lpstr>Болнична хигиена</vt:lpstr>
      <vt:lpstr>Вътрешни болести</vt:lpstr>
      <vt:lpstr>Гастроентерология</vt:lpstr>
      <vt:lpstr>Гръдна хирургия</vt:lpstr>
      <vt:lpstr>Детска нефрология</vt:lpstr>
      <vt:lpstr>Детска хирургия</vt:lpstr>
      <vt:lpstr>Инфекциозни болести</vt:lpstr>
      <vt:lpstr>Ендокринология</vt:lpstr>
      <vt:lpstr>Епидемиология</vt:lpstr>
      <vt:lpstr>Кардиология</vt:lpstr>
      <vt:lpstr>Клинична лаборатория</vt:lpstr>
      <vt:lpstr>Кл.хематология</vt:lpstr>
      <vt:lpstr>Клинична химия</vt:lpstr>
      <vt:lpstr>Клинична психология</vt:lpstr>
      <vt:lpstr>Кожни и венерически болести</vt:lpstr>
      <vt:lpstr>КВБ-евро</vt:lpstr>
      <vt:lpstr>Медицинска паразитология</vt:lpstr>
      <vt:lpstr>Медицина на бедствените ситуаци</vt:lpstr>
      <vt:lpstr>Микробиология</vt:lpstr>
      <vt:lpstr>Неонатология</vt:lpstr>
      <vt:lpstr>Нервни болести</vt:lpstr>
      <vt:lpstr>Неврохирургия</vt:lpstr>
      <vt:lpstr>Нефрология</vt:lpstr>
      <vt:lpstr>Образна диагностика</vt:lpstr>
      <vt:lpstr>Обществено здравеопазване</vt:lpstr>
      <vt:lpstr>ОМ</vt:lpstr>
      <vt:lpstr>ОМ-евро</vt:lpstr>
      <vt:lpstr>Обща и кл.патология</vt:lpstr>
      <vt:lpstr>ОПТ</vt:lpstr>
      <vt:lpstr>Ортопедия</vt:lpstr>
      <vt:lpstr>Очни болести</vt:lpstr>
      <vt:lpstr>Очни болести_евро</vt:lpstr>
      <vt:lpstr>Патофизиология</vt:lpstr>
      <vt:lpstr>Педиатрия</vt:lpstr>
      <vt:lpstr>Пневмология</vt:lpstr>
      <vt:lpstr>Психиатрия</vt:lpstr>
      <vt:lpstr>Психиатрични грижи</vt:lpstr>
      <vt:lpstr>Ревматология</vt:lpstr>
      <vt:lpstr>Спешна медицина</vt:lpstr>
      <vt:lpstr>Спешна медицинска помощ (2)</vt:lpstr>
      <vt:lpstr>Съдебна медицина</vt:lpstr>
      <vt:lpstr>Съдова хирургия</vt:lpstr>
      <vt:lpstr>Трансфузионна хематология</vt:lpstr>
      <vt:lpstr>Трудова медицина</vt:lpstr>
      <vt:lpstr>УНГ</vt:lpstr>
      <vt:lpstr>УНГ-евро</vt:lpstr>
      <vt:lpstr>Урология</vt:lpstr>
      <vt:lpstr>ФРМ</vt:lpstr>
      <vt:lpstr>ФМР- евро (2)</vt:lpstr>
      <vt:lpstr>Хирургия</vt:lpstr>
      <vt:lpstr>Хранене и диететика</vt:lpstr>
      <vt:lpstr>АИЛ!Print_Area</vt:lpstr>
      <vt:lpstr>'Вътрешни болести'!Print_Area</vt:lpstr>
      <vt:lpstr>Кардиология!Print_Area</vt:lpstr>
      <vt:lpstr>'Нервни болести'!Print_Area</vt:lpstr>
      <vt:lpstr>ОМ!Print_Area</vt:lpstr>
      <vt:lpstr>Пневмология!Print_Area</vt:lpstr>
      <vt:lpstr>'Психиатрични грижи'!Print_Area</vt:lpstr>
      <vt:lpstr>Психиатрия!Print_Area</vt:lpstr>
      <vt:lpstr>'Съдова хирургия'!Print_Area</vt:lpstr>
      <vt:lpstr>'УНГ-евро'!Print_Area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Damqnova</cp:lastModifiedBy>
  <cp:lastPrinted>2022-06-09T09:40:52Z</cp:lastPrinted>
  <dcterms:created xsi:type="dcterms:W3CDTF">2015-10-06T08:03:42Z</dcterms:created>
  <dcterms:modified xsi:type="dcterms:W3CDTF">2022-08-15T06:37:22Z</dcterms:modified>
</cp:coreProperties>
</file>